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teve Wagner\Documents\0-USCG AUX\DSO-NS\2025\SW Harbor\"/>
    </mc:Choice>
  </mc:AlternateContent>
  <xr:revisionPtr revIDLastSave="0" documentId="13_ncr:1_{FD27D532-62FA-47E4-AC40-8FDAE71540F2}" xr6:coauthVersionLast="47" xr6:coauthVersionMax="47" xr10:uidLastSave="{00000000-0000-0000-0000-000000000000}"/>
  <bookViews>
    <workbookView xWindow="-108" yWindow="-108" windowWidth="23256" windowHeight="13896" tabRatio="928" firstSheet="11" activeTab="18" xr2:uid="{E2078186-A2B0-4648-952B-DB403102E776}"/>
  </bookViews>
  <sheets>
    <sheet name="Raw Data" sheetId="34" r:id="rId1"/>
    <sheet name="Sheet4" sheetId="35" r:id="rId2"/>
    <sheet name="ModData" sheetId="24" r:id="rId3"/>
    <sheet name="MD to GPX" sheetId="31" state="hidden" r:id="rId4"/>
    <sheet name="Information" sheetId="17" r:id="rId5"/>
    <sheet name="ANT team" sheetId="23" r:id="rId6"/>
    <sheet name="Calculator" sheetId="26" r:id="rId7"/>
    <sheet name="Paton to Verify" sheetId="25" r:id="rId8"/>
    <sheet name="SWH01C Penobscott Bay" sheetId="8" r:id="rId9"/>
    <sheet name="SWH01N Penobscott Rvr" sheetId="9" r:id="rId10"/>
    <sheet name="SWH01S Rockland" sheetId="10" r:id="rId11"/>
    <sheet name="SWH03 Bucks Harbor" sheetId="6" r:id="rId12"/>
    <sheet name="SWH04 SouthEast Apprch" sheetId="7" r:id="rId13"/>
    <sheet name="SWH05 West Mount Desert I" sheetId="11" r:id="rId14"/>
    <sheet name="SWH06 E Mount Desert I" sheetId="12" r:id="rId15"/>
    <sheet name="SWH07 Eastren Bay" sheetId="13" r:id="rId16"/>
    <sheet name="SWH08 Machias Bay" sheetId="14" r:id="rId17"/>
    <sheet name="SWH10 Cobscook Bay" sheetId="21" r:id="rId18"/>
    <sheet name="SWHPOC" sheetId="19" r:id="rId19"/>
  </sheets>
  <definedNames>
    <definedName name="_xlnm.Print_Area" localSheetId="4">Information!$A$1:$B$21</definedName>
    <definedName name="_xlnm.Print_Area" localSheetId="8">'SWH01C Penobscott Bay'!$A$2:$K$15</definedName>
    <definedName name="_xlnm.Print_Area" localSheetId="9">'SWH01N Penobscott Rvr'!$A$3:$K$6</definedName>
    <definedName name="_xlnm.Print_Area" localSheetId="10">'SWH01S Rockland'!$A$3:$K$29</definedName>
    <definedName name="_xlnm.Print_Area" localSheetId="11">'SWH03 Bucks Harbor'!$A$3:$K$8</definedName>
    <definedName name="_xlnm.Print_Area" localSheetId="12">'SWH04 SouthEast Apprch'!$A$3:$K$14</definedName>
    <definedName name="_xlnm.Print_Area" localSheetId="13">'SWH05 West Mount Desert I'!$A$3:$K$38</definedName>
    <definedName name="_xlnm.Print_Area" localSheetId="14">'SWH06 E Mount Desert I'!$A$3:$K$7</definedName>
    <definedName name="_xlnm.Print_Area" localSheetId="15">'SWH07 Eastren Bay'!$A$3:$K$14</definedName>
    <definedName name="_xlnm.Print_Area" localSheetId="16">'SWH08 Machias Bay'!$A$3:$K$20</definedName>
    <definedName name="_xlnm.Print_Area" localSheetId="17">'SWH10 Cobscook Bay'!$A$3:$K$15</definedName>
    <definedName name="_xlnm.Print_Area" localSheetId="18">SWHPOC!$A$3:$K$4</definedName>
    <definedName name="_xlnm.Print_Titles" localSheetId="8">'SWH01C Penobscott Bay'!$2:$2</definedName>
    <definedName name="_xlnm.Print_Titles" localSheetId="9">'SWH01N Penobscott Rvr'!$2:$2</definedName>
    <definedName name="_xlnm.Print_Titles" localSheetId="10">'SWH01S Rockland'!$2:$2</definedName>
    <definedName name="_xlnm.Print_Titles" localSheetId="11">'SWH03 Bucks Harbor'!$2:$2</definedName>
    <definedName name="_xlnm.Print_Titles" localSheetId="12">'SWH04 SouthEast Apprch'!$2:$2</definedName>
    <definedName name="_xlnm.Print_Titles" localSheetId="13">'SWH05 West Mount Desert I'!$2:$2</definedName>
    <definedName name="_xlnm.Print_Titles" localSheetId="14">'SWH06 E Mount Desert I'!$2:$2</definedName>
    <definedName name="_xlnm.Print_Titles" localSheetId="15">'SWH07 Eastren Bay'!$2:$2</definedName>
    <definedName name="_xlnm.Print_Titles" localSheetId="16">'SWH08 Machias Bay'!$2:$2</definedName>
    <definedName name="_xlnm.Print_Titles" localSheetId="17">'SWH10 Cobscook Bay'!$2:$2</definedName>
    <definedName name="_xlnm.Print_Titles" localSheetId="18">SWHPOC!$2:$2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 i="25" l="1"/>
  <c r="R1" i="25"/>
  <c r="N1" i="25"/>
  <c r="J1" i="25"/>
  <c r="F1" i="25"/>
  <c r="B1" i="25"/>
  <c r="F1" i="35"/>
  <c r="A1" i="35"/>
  <c r="B1" i="35" s="1"/>
  <c r="J1" i="34"/>
  <c r="E1" i="34"/>
  <c r="F1" i="34" s="1"/>
  <c r="D21" i="17"/>
  <c r="D20" i="17"/>
  <c r="D19" i="17"/>
  <c r="F1" i="24"/>
  <c r="A1" i="24"/>
  <c r="B1" i="24" s="1"/>
  <c r="E62" i="26"/>
  <c r="D43" i="26"/>
  <c r="D51" i="26" s="1"/>
  <c r="C43" i="26"/>
  <c r="G43" i="26" s="1"/>
  <c r="D46" i="26" s="1"/>
  <c r="E46" i="26" s="1"/>
  <c r="D42" i="26"/>
  <c r="D50" i="26" s="1"/>
  <c r="C42" i="26"/>
  <c r="C55" i="26" s="1"/>
  <c r="F35" i="26"/>
  <c r="D34" i="26"/>
  <c r="G32" i="26"/>
  <c r="G28" i="26"/>
  <c r="G24" i="26"/>
  <c r="G20" i="26"/>
  <c r="G11" i="26"/>
  <c r="G10" i="26"/>
  <c r="K3" i="26"/>
  <c r="N14" i="26" s="1"/>
  <c r="N8" i="26" s="1"/>
  <c r="C3" i="26"/>
  <c r="K14" i="26" l="1"/>
  <c r="J6" i="26"/>
  <c r="O8" i="26"/>
  <c r="G42" i="26"/>
  <c r="D47" i="26" s="1"/>
  <c r="C50" i="26"/>
  <c r="C53" i="26" s="1"/>
  <c r="C54" i="26" s="1"/>
  <c r="F15" i="26" s="1"/>
  <c r="N13" i="26"/>
  <c r="N10" i="26" s="1"/>
  <c r="O10" i="26" s="1"/>
  <c r="C51" i="26"/>
  <c r="N7" i="26" l="1"/>
  <c r="O7" i="26" s="1"/>
  <c r="C14" i="26"/>
  <c r="C15" i="26" s="1"/>
  <c r="F14" i="26" s="1"/>
  <c r="E47" i="26"/>
  <c r="C10" i="26" l="1"/>
  <c r="C11"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Frank</author>
  </authors>
  <commentList>
    <comment ref="B3" authorId="0" shapeId="0" xr:uid="{526A6C58-589E-44D5-8479-05BE7FF85340}">
      <text>
        <r>
          <rPr>
            <sz val="12"/>
            <color indexed="81"/>
            <rFont val="Calibri"/>
            <family val="2"/>
          </rPr>
          <t>Enter the appropriate Aid Type number  for the PATON being reviewed.
1 = Fixed Lateral Daybeacon.
2 = Floating Lateral Buoy.
3 = Fixed or Floating Regulatory PATON.
0 = Blank (Does not calculate error.)</t>
        </r>
      </text>
    </comment>
    <comment ref="D3" authorId="0" shapeId="0" xr:uid="{FD3BB56D-DD6A-43AA-9D10-106076B7C580}">
      <text>
        <r>
          <rPr>
            <sz val="12"/>
            <color indexed="81"/>
            <rFont val="Calibri"/>
            <family val="2"/>
          </rPr>
          <t xml:space="preserve">Enter the EPE - Estimated Position Error from a marine-grade GPS set.      
For effective accuracy, WAAS should be enabled in your GPS. 
EPE must be 20 feet or below.
</t>
        </r>
      </text>
    </comment>
    <comment ref="E3" authorId="0" shapeId="0" xr:uid="{235D9FAB-21EC-4FCA-9E8E-A8F12E43B3FD}">
      <text>
        <r>
          <rPr>
            <sz val="10"/>
            <color indexed="81"/>
            <rFont val="Tahoma"/>
            <family val="2"/>
          </rPr>
          <t>Enter the Distance from the antenna on your GPS set to the object.</t>
        </r>
        <r>
          <rPr>
            <sz val="9"/>
            <color indexed="81"/>
            <rFont val="Tahoma"/>
            <family val="2"/>
          </rPr>
          <t xml:space="preserve">
</t>
        </r>
      </text>
    </comment>
    <comment ref="H3" authorId="0" shapeId="0" xr:uid="{A66EA0E9-5588-41FB-AF56-90DBB67C80A2}">
      <text>
        <r>
          <rPr>
            <sz val="10"/>
            <color indexed="81"/>
            <rFont val="Calibri"/>
            <family val="2"/>
          </rPr>
          <t>Enter the correction for the HOT - Height of Tide for the time when the depth reading was taken.</t>
        </r>
        <r>
          <rPr>
            <sz val="9"/>
            <color indexed="81"/>
            <rFont val="Calibri"/>
            <family val="2"/>
          </rPr>
          <t xml:space="preserve">
</t>
        </r>
      </text>
    </comment>
    <comment ref="I3" authorId="0" shapeId="0" xr:uid="{66E9A489-9D5A-4736-BABB-28FA6D1D5696}">
      <text>
        <r>
          <rPr>
            <sz val="10"/>
            <color indexed="81"/>
            <rFont val="Calibri"/>
            <family val="2"/>
          </rPr>
          <t>Enter the distance (in feet) from the location of the transducer under the water to the waterline.</t>
        </r>
        <r>
          <rPr>
            <sz val="9"/>
            <color indexed="81"/>
            <rFont val="Calibri"/>
            <family val="2"/>
          </rPr>
          <t xml:space="preserve">
</t>
        </r>
      </text>
    </comment>
    <comment ref="J3" authorId="0" shapeId="0" xr:uid="{F6C83965-7C64-4DC0-A1D2-CFFD8D38E3E7}">
      <text>
        <r>
          <rPr>
            <sz val="10"/>
            <color indexed="81"/>
            <rFont val="Calibri"/>
            <family val="2"/>
          </rPr>
          <t>Enter the depth read out from your Echo Sounder or the Lead Line.</t>
        </r>
        <r>
          <rPr>
            <sz val="9"/>
            <color indexed="81"/>
            <rFont val="Tahoma"/>
            <family val="2"/>
          </rPr>
          <t xml:space="preserve">
</t>
        </r>
      </text>
    </comment>
    <comment ref="C7" authorId="0" shapeId="0" xr:uid="{182C9A85-3A29-44CF-81BD-433A7CD5624A}">
      <text>
        <r>
          <rPr>
            <sz val="10"/>
            <color indexed="81"/>
            <rFont val="Calibri"/>
            <family val="2"/>
          </rPr>
          <t xml:space="preserve">Enter the Latitude formatted as: 
 </t>
        </r>
        <r>
          <rPr>
            <b/>
            <u/>
            <sz val="10"/>
            <color indexed="81"/>
            <rFont val="Calibri"/>
            <family val="2"/>
          </rPr>
          <t>DD-MM-SS.SSS</t>
        </r>
        <r>
          <rPr>
            <sz val="10"/>
            <color indexed="81"/>
            <rFont val="Calibri"/>
            <family val="2"/>
          </rPr>
          <t>.</t>
        </r>
      </text>
    </comment>
    <comment ref="G7" authorId="0" shapeId="0" xr:uid="{3DCC7EE2-BFD8-4E8E-AD9D-0F59772A47D7}">
      <text>
        <r>
          <rPr>
            <sz val="11"/>
            <color indexed="81"/>
            <rFont val="Calibri"/>
            <family val="2"/>
          </rPr>
          <t xml:space="preserve">Enter the latitude formatted as: 
</t>
        </r>
        <r>
          <rPr>
            <b/>
            <u/>
            <sz val="11"/>
            <color indexed="81"/>
            <rFont val="Calibri"/>
            <family val="2"/>
          </rPr>
          <t>DD-MM-SS.SSS.</t>
        </r>
        <r>
          <rPr>
            <sz val="9"/>
            <color indexed="81"/>
            <rFont val="Tahoma"/>
            <family val="2"/>
          </rPr>
          <t xml:space="preserve">
</t>
        </r>
      </text>
    </comment>
    <comment ref="K7" authorId="0" shapeId="0" xr:uid="{30215E3E-2258-4BE1-A637-25DAC74244E7}">
      <text>
        <r>
          <rPr>
            <b/>
            <sz val="9"/>
            <color indexed="81"/>
            <rFont val="Tahoma"/>
            <family val="2"/>
          </rPr>
          <t>Enter the Range of Tide for the local area.</t>
        </r>
      </text>
    </comment>
    <comment ref="C8" authorId="0" shapeId="0" xr:uid="{4CB7C33A-A1C2-4129-8BF5-573EE599BD5D}">
      <text>
        <r>
          <rPr>
            <sz val="10"/>
            <color indexed="81"/>
            <rFont val="Calibri"/>
            <family val="2"/>
          </rPr>
          <t xml:space="preserve">Enter the longitude formatted as:  
</t>
        </r>
        <r>
          <rPr>
            <b/>
            <u/>
            <sz val="10"/>
            <color indexed="81"/>
            <rFont val="Calibri"/>
            <family val="2"/>
          </rPr>
          <t>DDD-MM-SS.SSS</t>
        </r>
      </text>
    </comment>
    <comment ref="G8" authorId="0" shapeId="0" xr:uid="{5D13C7CD-4239-4268-8890-BE2502B6F1D1}">
      <text>
        <r>
          <rPr>
            <sz val="10"/>
            <color indexed="81"/>
            <rFont val="Calibri"/>
            <family val="2"/>
          </rPr>
          <t xml:space="preserve">Enter the longitude formatted as:  
</t>
        </r>
        <r>
          <rPr>
            <b/>
            <u/>
            <sz val="10"/>
            <color indexed="81"/>
            <rFont val="Calibri"/>
            <family val="2"/>
          </rPr>
          <t>DDD-MM-SS.SSS</t>
        </r>
      </text>
    </comment>
    <comment ref="K11" authorId="0" shapeId="0" xr:uid="{D4F0B6EA-57C6-42AC-8BAC-6487D14EC21B}">
      <text>
        <r>
          <rPr>
            <b/>
            <sz val="9"/>
            <color indexed="81"/>
            <rFont val="Tahoma"/>
            <family val="2"/>
          </rPr>
          <t>Enter the Factor for the length of the harness for the buoy. (1.5 is suggested)</t>
        </r>
      </text>
    </comment>
    <comment ref="K12" authorId="0" shapeId="0" xr:uid="{285FBF4D-D121-43A9-98D2-30B4B649C65B}">
      <text>
        <r>
          <rPr>
            <b/>
            <sz val="9"/>
            <color indexed="81"/>
            <rFont val="Tahoma"/>
            <family val="2"/>
          </rPr>
          <t>Enter the Factor to handle the extreme heights of tide in the local area. (1.2 is suggested)</t>
        </r>
      </text>
    </comment>
    <comment ref="E20" authorId="0" shapeId="0" xr:uid="{CB819FE4-011A-43A7-A19E-C5DBACF6C9FE}">
      <text>
        <r>
          <rPr>
            <sz val="10"/>
            <color indexed="81"/>
            <rFont val="Calibri"/>
            <family val="2"/>
          </rPr>
          <t>ENTER THE DISTANCE IN NAUTICAL MILES</t>
        </r>
      </text>
    </comment>
    <comment ref="E24" authorId="0" shapeId="0" xr:uid="{09640F96-D9FB-49EE-B99E-6245D1B6145E}">
      <text>
        <r>
          <rPr>
            <sz val="10"/>
            <color indexed="81"/>
            <rFont val="Calibri"/>
            <family val="2"/>
          </rPr>
          <t>ENTER THE DISTANCE IN METERS.</t>
        </r>
        <r>
          <rPr>
            <sz val="9"/>
            <color indexed="81"/>
            <rFont val="Tahoma"/>
            <family val="2"/>
          </rPr>
          <t xml:space="preserve">
</t>
        </r>
      </text>
    </comment>
    <comment ref="E28" authorId="0" shapeId="0" xr:uid="{7C88D0F4-4D50-424C-90D3-ED743B3AE784}">
      <text>
        <r>
          <rPr>
            <sz val="10"/>
            <color indexed="81"/>
            <rFont val="Calibri"/>
            <family val="2"/>
          </rPr>
          <t>ENTER THE DISTANCE IN FEET.</t>
        </r>
        <r>
          <rPr>
            <sz val="9"/>
            <color indexed="81"/>
            <rFont val="Tahoma"/>
            <family val="2"/>
          </rPr>
          <t xml:space="preserve">
</t>
        </r>
      </text>
    </comment>
    <comment ref="D35" authorId="0" shapeId="0" xr:uid="{471F005D-A64D-44A8-B395-E34874516AD6}">
      <text>
        <r>
          <rPr>
            <sz val="9"/>
            <color indexed="81"/>
            <rFont val="Tahoma"/>
            <family val="2"/>
          </rPr>
          <t xml:space="preserve">Enter the scale of the NOAA chart that is being used.
</t>
        </r>
      </text>
    </comment>
  </commentList>
</comments>
</file>

<file path=xl/sharedStrings.xml><?xml version="1.0" encoding="utf-8"?>
<sst xmlns="http://schemas.openxmlformats.org/spreadsheetml/2006/main" count="6254" uniqueCount="982">
  <si>
    <t>Paton Name</t>
  </si>
  <si>
    <t>Lat</t>
  </si>
  <si>
    <t>Long</t>
  </si>
  <si>
    <t>Type</t>
  </si>
  <si>
    <t>Class</t>
  </si>
  <si>
    <t>Ann ver</t>
  </si>
  <si>
    <t>Set Pull</t>
  </si>
  <si>
    <t>3 </t>
  </si>
  <si>
    <t>No</t>
  </si>
  <si>
    <t>Yes</t>
  </si>
  <si>
    <t>05/01 - 10/31 </t>
  </si>
  <si>
    <t>2 </t>
  </si>
  <si>
    <t>05/15 - 10/15 </t>
  </si>
  <si>
    <t>05/01 - 11/15 </t>
  </si>
  <si>
    <t>05/01 - 11/01 </t>
  </si>
  <si>
    <t>Observer notes</t>
  </si>
  <si>
    <t>EPE / D.Off</t>
  </si>
  <si>
    <t>Depth / HOT</t>
  </si>
  <si>
    <t>Time / Date</t>
  </si>
  <si>
    <t>This Excel Work book is for your ANT area. It is all the PATONS.</t>
  </si>
  <si>
    <t>The following pages are field sheets based on "patrol area" (the alpha numeric code).</t>
  </si>
  <si>
    <t>Observation notes Why did it fail, did you take apicture</t>
  </si>
  <si>
    <r>
      <t>D</t>
    </r>
    <r>
      <rPr>
        <b/>
        <sz val="11"/>
        <color theme="1"/>
        <rFont val="Calibri"/>
        <family val="2"/>
        <scheme val="minor"/>
      </rPr>
      <t xml:space="preserve">epth is what the </t>
    </r>
    <r>
      <rPr>
        <sz val="11"/>
        <color theme="1"/>
        <rFont val="Calibri"/>
        <family val="2"/>
        <scheme val="minor"/>
      </rPr>
      <t>depth sounder reading was at the paton. HOT can be recorded if the GPS is set up for it. It is  taken from the closest tide sub-station. Depth off set from the water line to the sounder is addressed in the accuracy statement.</t>
    </r>
  </si>
  <si>
    <t>If a paton does not have to be done this year it is labeled "no" this also triggers the row to shade light gray. Avoid doing "no" patons as it will unballence the one third a year rule.</t>
  </si>
  <si>
    <t>Bar Harbor Entrance Buoy 2   </t>
  </si>
  <si>
    <t>44 23 34.85 N</t>
  </si>
  <si>
    <t>68 11 55.360 W</t>
  </si>
  <si>
    <t>SWH06</t>
  </si>
  <si>
    <t>44 23 32.00 N</t>
  </si>
  <si>
    <t>68 11 57.000 W</t>
  </si>
  <si>
    <t>Bar Harbor Oyster Aquaculture Buoy N1  </t>
  </si>
  <si>
    <t>44 26 03.37 N</t>
  </si>
  <si>
    <t>68 20 52.620 W</t>
  </si>
  <si>
    <t>SWH05</t>
  </si>
  <si>
    <t>Bar Harbor Oyster Aquaculture Buoy N2  </t>
  </si>
  <si>
    <t>44 26 01.87 N</t>
  </si>
  <si>
    <t>68 20 48.250 W</t>
  </si>
  <si>
    <t>Bar Harbor Oyster Aquaculture Buoy N3  </t>
  </si>
  <si>
    <t>44 25 54.91 N</t>
  </si>
  <si>
    <t>68 20 51.310 W</t>
  </si>
  <si>
    <t>Bar Harbor Oyster Aquaculture Buoy N4  </t>
  </si>
  <si>
    <t>44 25 56.39 N</t>
  </si>
  <si>
    <t>68 20 56.120 W</t>
  </si>
  <si>
    <t>Bar Harbor Oyster Aquaculture Buoy S1  </t>
  </si>
  <si>
    <t>44 25 51.54 N</t>
  </si>
  <si>
    <t>68 21 03.300 W</t>
  </si>
  <si>
    <t>Bar Harbor Oyster Aquaculture Buoy S2  </t>
  </si>
  <si>
    <t>68 20 54.780 W</t>
  </si>
  <si>
    <t>Bar Harbor Oyster Aquaculture Buoy S3  </t>
  </si>
  <si>
    <t>44 25 40.20 N</t>
  </si>
  <si>
    <t>68 20 40.920 W</t>
  </si>
  <si>
    <t>Bar Harbor Oyster Aquaculture Buoy S4  </t>
  </si>
  <si>
    <t>68 20 48.960 W</t>
  </si>
  <si>
    <t>Bar Island Buoy 1   </t>
  </si>
  <si>
    <t>44 24 01.69 N</t>
  </si>
  <si>
    <t>68 11 56.210 W</t>
  </si>
  <si>
    <t>Bar Island Lighted Buoy 2   </t>
  </si>
  <si>
    <t>44 24 01.68 N</t>
  </si>
  <si>
    <t>68 11 54.260 W</t>
  </si>
  <si>
    <t>Bear Island Light   </t>
  </si>
  <si>
    <t>44 16 60.00 N</t>
  </si>
  <si>
    <t>68 16 11.000 W</t>
  </si>
  <si>
    <t>Black Island Aquaculture LB A   </t>
  </si>
  <si>
    <t>44 10 53.00 N</t>
  </si>
  <si>
    <t>68 21 11.000 W</t>
  </si>
  <si>
    <t>SWH04</t>
  </si>
  <si>
    <t>Black Island Aquaculture LB B   </t>
  </si>
  <si>
    <t>44 10 54.00 N</t>
  </si>
  <si>
    <t>68 21 17.000 W</t>
  </si>
  <si>
    <t>Black Island Aquaculture LB C   </t>
  </si>
  <si>
    <t>44 11 08.00 N</t>
  </si>
  <si>
    <t>68 21 10.000 W</t>
  </si>
  <si>
    <t>Black Island Aquaculture LB D   </t>
  </si>
  <si>
    <t>44 11 06.00 N</t>
  </si>
  <si>
    <t>68 21 04.000 W</t>
  </si>
  <si>
    <t>Blue Hill Bay Mussels Lighted Raft  </t>
  </si>
  <si>
    <t>44 18 21.86 N</t>
  </si>
  <si>
    <t>68 26 50.760 W</t>
  </si>
  <si>
    <t>Broad Cove Aquaculture Buoy A   </t>
  </si>
  <si>
    <t>44 54 03.36 N</t>
  </si>
  <si>
    <t>67 00 31.650 W</t>
  </si>
  <si>
    <t>SWH10</t>
  </si>
  <si>
    <t>Broad Cove Aquaculture Buoy B   </t>
  </si>
  <si>
    <t>44 53 44.51 N</t>
  </si>
  <si>
    <t>67 00 23.350 W</t>
  </si>
  <si>
    <t>Broad Cove Aquaculture Buoy C   </t>
  </si>
  <si>
    <t>44 53 41.62 N</t>
  </si>
  <si>
    <t>67 00 36.340 W</t>
  </si>
  <si>
    <t>Broad Cove Aquaculture Buoy D   </t>
  </si>
  <si>
    <t>44 54 00.46 N</t>
  </si>
  <si>
    <t>67 00 44.650 W</t>
  </si>
  <si>
    <t>Buck's Harbor East Channel Buoy 1   </t>
  </si>
  <si>
    <t>44 20 02.88 N</t>
  </si>
  <si>
    <t>68 44 03.060 W</t>
  </si>
  <si>
    <t>SWH03</t>
  </si>
  <si>
    <t>Buck's Harbor East Channel Buoy 2   </t>
  </si>
  <si>
    <t>44 20 02.70 N</t>
  </si>
  <si>
    <t>68 44 01.860 W</t>
  </si>
  <si>
    <t>Castine DeepC Wind Anchor Lighted Buoy NE   </t>
  </si>
  <si>
    <t>44 23 09.19 N</t>
  </si>
  <si>
    <t>68 49 20.380 W</t>
  </si>
  <si>
    <t>SWH01C</t>
  </si>
  <si>
    <t>Castine DeepC Wind Anchor Lighted Buoy SE   </t>
  </si>
  <si>
    <t>44 22 55.40 N</t>
  </si>
  <si>
    <t>68 49 24.700 W</t>
  </si>
  <si>
    <t>Castine DeepC Wind Anchor Lighted Buoy W   </t>
  </si>
  <si>
    <t>44 23 03.20 N</t>
  </si>
  <si>
    <t>68 49 35.580 W</t>
  </si>
  <si>
    <t>Cianbro Hazard Light A   </t>
  </si>
  <si>
    <t>44 46 16.65 N</t>
  </si>
  <si>
    <t>68 47 08.330 W</t>
  </si>
  <si>
    <t>SWH01N</t>
  </si>
  <si>
    <t>Cianbro Hazard Light B   </t>
  </si>
  <si>
    <t>44 46 15.95 N</t>
  </si>
  <si>
    <t>68 47 08.570 W</t>
  </si>
  <si>
    <t>Cooke Aquaculture Lighted Buoy BIS A   </t>
  </si>
  <si>
    <t>44 10 44.44 N</t>
  </si>
  <si>
    <t>68 21 18.543 W</t>
  </si>
  <si>
    <t>Cooke Aquaculture Lighted Buoy BIS B   </t>
  </si>
  <si>
    <t>68 21 26.800 W</t>
  </si>
  <si>
    <t>Cooke Aquaculture Lighted Buoy BIS C   </t>
  </si>
  <si>
    <t>44 10 36.77 N</t>
  </si>
  <si>
    <t>68 21 29.273 W</t>
  </si>
  <si>
    <t>Cooke Aquaculture Lighted Buoy BIS D   </t>
  </si>
  <si>
    <t>44 10 35.30 N</t>
  </si>
  <si>
    <t>68 21 20.470 W</t>
  </si>
  <si>
    <t>Cooke Aquaculture Lighted Buoy NE  </t>
  </si>
  <si>
    <t>44 29 45.21 N</t>
  </si>
  <si>
    <t>67 33 10.600 W</t>
  </si>
  <si>
    <t>SWH07</t>
  </si>
  <si>
    <t>Cooke Aquaculture Lighted Buoy NW  </t>
  </si>
  <si>
    <t>44 29 41.04 N</t>
  </si>
  <si>
    <t>67 33 23.760 W</t>
  </si>
  <si>
    <t>Cooke Aquaculture Lighted Buoy SE  </t>
  </si>
  <si>
    <t>44 29 32.58 N</t>
  </si>
  <si>
    <t>67 33 02.740 W</t>
  </si>
  <si>
    <t>Cooke Aquaculture Lighted Buoy SW  </t>
  </si>
  <si>
    <t>44 29 29.77 N</t>
  </si>
  <si>
    <t>67 33 11.570 W</t>
  </si>
  <si>
    <t>Cowpens Ledge Daybeacon 6   </t>
  </si>
  <si>
    <t>44 19 58.92 N</t>
  </si>
  <si>
    <t>68 46 06.420 W</t>
  </si>
  <si>
    <t>Cross Island Aquaculture Lighted Buoy CI-Northeast   </t>
  </si>
  <si>
    <t>44 36 58.32 N</t>
  </si>
  <si>
    <t>67 18 48.720 W</t>
  </si>
  <si>
    <t>SWH08</t>
  </si>
  <si>
    <t>Cross Island Aquaculture Lighted Buoy CI-Northwest  </t>
  </si>
  <si>
    <t>44 37 07.26 N</t>
  </si>
  <si>
    <t>67 19 03.840 W</t>
  </si>
  <si>
    <t>Cross Island Aquaculture Lighted Buoy CI-Southeast   </t>
  </si>
  <si>
    <t>44 36 47.88 N</t>
  </si>
  <si>
    <t>67 19 02.940 W</t>
  </si>
  <si>
    <t>Cross Island Aquaculture Lighted Buoy CI-Southwest   </t>
  </si>
  <si>
    <t>44 36 54.60 N</t>
  </si>
  <si>
    <t>67 19 19.720 W</t>
  </si>
  <si>
    <t>Cross Island Aquaculture Lighted Buoy CIN A   </t>
  </si>
  <si>
    <t>44 37 05.79 N</t>
  </si>
  <si>
    <t>67 18 58.782 W</t>
  </si>
  <si>
    <t>Cross Island Aquaculture Lighted Buoy CIN B   </t>
  </si>
  <si>
    <t>44 37 13.82 N</t>
  </si>
  <si>
    <t>67 19 14.364 W</t>
  </si>
  <si>
    <t>Cross Island Aquaculture Lighted Buoy CIN C   </t>
  </si>
  <si>
    <t>44 37 24.85 N</t>
  </si>
  <si>
    <t>67 19 03.504 W</t>
  </si>
  <si>
    <t>Cross Island Aquaculture Lighted Buoy CIN D   </t>
  </si>
  <si>
    <t>44 37 18.25 N</t>
  </si>
  <si>
    <t>67 18 49.476 W</t>
  </si>
  <si>
    <t>Cross Island Narrows Aquaculture LB A   </t>
  </si>
  <si>
    <t>44 37 56.21 N</t>
  </si>
  <si>
    <t>67 17 42.470 W</t>
  </si>
  <si>
    <t>Cross Island Narrows Aquaculture LB B   </t>
  </si>
  <si>
    <t>44 38 06.22 N</t>
  </si>
  <si>
    <t>67 17 47.940 W</t>
  </si>
  <si>
    <t>Cross Island Narrows Aquaculture LB C   </t>
  </si>
  <si>
    <t>44 38 04.81 N</t>
  </si>
  <si>
    <t>67 17 53.120 W</t>
  </si>
  <si>
    <t>Cross Island Narrows Aquaculture LB D   </t>
  </si>
  <si>
    <t>44 37 54.80 N</t>
  </si>
  <si>
    <t>67 17 46.620 W</t>
  </si>
  <si>
    <t>Deep Cove Aquaculture Lights (4)   </t>
  </si>
  <si>
    <t>44 54 18.00 N</t>
  </si>
  <si>
    <t>67 01 18.000 W</t>
  </si>
  <si>
    <t>Eagle Point Inner Bouy 5   </t>
  </si>
  <si>
    <t>44 15 37.92 N</t>
  </si>
  <si>
    <t>68 14 29.460 W</t>
  </si>
  <si>
    <t>Ellsworth Harbor No Wake Buoy A   </t>
  </si>
  <si>
    <t>44 31 57.00 N</t>
  </si>
  <si>
    <t>68 25 24.000 W</t>
  </si>
  <si>
    <t>Ellsworth Harbor No Wake Buoy B   </t>
  </si>
  <si>
    <t>44 32 05.00 N</t>
  </si>
  <si>
    <t>68 25 20.000 W</t>
  </si>
  <si>
    <t>Ellsworth Harbor No Wake Buoy C   </t>
  </si>
  <si>
    <t>44 31 48.00 N</t>
  </si>
  <si>
    <t>68 25 26.000 W</t>
  </si>
  <si>
    <t>Hardwood Island Aquaculture Bouy B   </t>
  </si>
  <si>
    <t>44 18 34.60 N</t>
  </si>
  <si>
    <t>68 26 47.600 W</t>
  </si>
  <si>
    <t>Hardwood Island Aquaculture Bouy C   </t>
  </si>
  <si>
    <t>44 18 34.30 N</t>
  </si>
  <si>
    <t>68 26 40.700 W</t>
  </si>
  <si>
    <t>Hardwood Island Aquaculture Bouy D   </t>
  </si>
  <si>
    <t>44 18 21.40 N</t>
  </si>
  <si>
    <t>68 26 41.600 W</t>
  </si>
  <si>
    <t>Hardwood Island Aquaculture Buoy A   </t>
  </si>
  <si>
    <t>44 18 21.70 N</t>
  </si>
  <si>
    <t>68 26 48.400 W</t>
  </si>
  <si>
    <t>Horseshoe Cove Buoy 3   </t>
  </si>
  <si>
    <t>44 19 54.72 N</t>
  </si>
  <si>
    <t>68 46 07.500 W</t>
  </si>
  <si>
    <t>Horseshoe Cove Daybeacon 5   </t>
  </si>
  <si>
    <t>44 19 57.96 N</t>
  </si>
  <si>
    <t>68 46 07.920 W</t>
  </si>
  <si>
    <t>Horseshoe Ledge Daybeacon 2   </t>
  </si>
  <si>
    <t>44 19 22.26 N</t>
  </si>
  <si>
    <t>68 46 00.660 W</t>
  </si>
  <si>
    <t>Isleboro Ferry Terminal East Light   </t>
  </si>
  <si>
    <t>44 16 50.21 N</t>
  </si>
  <si>
    <t>68 56 35.430 W</t>
  </si>
  <si>
    <t>Isleboro Ferry Terminal West Light   </t>
  </si>
  <si>
    <t>44 16 49.70 N</t>
  </si>
  <si>
    <t>68 56 34.900 W</t>
  </si>
  <si>
    <t>Lincolnville Ferry Terminal Light N   </t>
  </si>
  <si>
    <t>44 16 50.40 N</t>
  </si>
  <si>
    <t>69 00 18.790 W</t>
  </si>
  <si>
    <t>Lincolnville Ferry Terminal Light S   </t>
  </si>
  <si>
    <t>44 16 49.62 N</t>
  </si>
  <si>
    <t>69 00 19.150 W</t>
  </si>
  <si>
    <t>Maine Cultured Mussels Long Island East Aquaculture Buoy A   </t>
  </si>
  <si>
    <t>44 20 46.41 N</t>
  </si>
  <si>
    <t>68 28 50.360 W</t>
  </si>
  <si>
    <t>Maine Cultured Mussels Long Island East Aquaculture Buoy B   </t>
  </si>
  <si>
    <t>44 20 40.21 N</t>
  </si>
  <si>
    <t>68 28 48.680 W</t>
  </si>
  <si>
    <t>Maine Cultured Mussels Long Island East Aquaculture Buoy C   </t>
  </si>
  <si>
    <t>44 20 39.61 N</t>
  </si>
  <si>
    <t>68 28 53.000 W</t>
  </si>
  <si>
    <t>Maine Cultured Mussels Long Island East Aquaculture Buoy D   </t>
  </si>
  <si>
    <t>44 20 45.81 N</t>
  </si>
  <si>
    <t>68 28 54.680 W</t>
  </si>
  <si>
    <t>ORPC Cobscook Bay Lighted Buoy A   </t>
  </si>
  <si>
    <t>44 54 41.00 N</t>
  </si>
  <si>
    <t>67 02 56.000 W</t>
  </si>
  <si>
    <t>ORPC Cobscook Bay Lighted Buoy B   </t>
  </si>
  <si>
    <t>44 54 37.00 N</t>
  </si>
  <si>
    <t>67 02 33.000 W</t>
  </si>
  <si>
    <t>ORPC Cobscook Bay Lighted Buoy C   </t>
  </si>
  <si>
    <t>44 54 26.00 N</t>
  </si>
  <si>
    <t>67 02 38.000 W</t>
  </si>
  <si>
    <t>ORPC Cobscook Bay Lighted Buoy D   </t>
  </si>
  <si>
    <t>44 54 32.00 N</t>
  </si>
  <si>
    <t>67 03 03.000 W</t>
  </si>
  <si>
    <t>Red City Channel Buoy 1  </t>
  </si>
  <si>
    <t>44 05 59.16 N</t>
  </si>
  <si>
    <t>69 05 47.100 W</t>
  </si>
  <si>
    <t>SWH01S</t>
  </si>
  <si>
    <t>Red City Channel Buoy 2  </t>
  </si>
  <si>
    <t>44 06 00.66 N</t>
  </si>
  <si>
    <t>Red City Channel Buoy 3  </t>
  </si>
  <si>
    <t>44 05 59.88 N</t>
  </si>
  <si>
    <t>69 06 03.600 W</t>
  </si>
  <si>
    <t>Red City Channel Buoy 4  </t>
  </si>
  <si>
    <t>44 06 01.14 N</t>
  </si>
  <si>
    <t>Red City Channel Buoy 5  </t>
  </si>
  <si>
    <t>44 06 00.90 N</t>
  </si>
  <si>
    <t>69 06 15.900 W</t>
  </si>
  <si>
    <t>Red City Channel Buoy 6  </t>
  </si>
  <si>
    <t>44 06 01.98 N</t>
  </si>
  <si>
    <t>69 06 17.820 W</t>
  </si>
  <si>
    <t>Rockland Harbor No Wake Buoy A   </t>
  </si>
  <si>
    <t>44 06 00.30 N</t>
  </si>
  <si>
    <t>69 05 49.920 W</t>
  </si>
  <si>
    <t>Rockland Harbor No Wake Buoy B   </t>
  </si>
  <si>
    <t>44 06 01.86 N</t>
  </si>
  <si>
    <t>69 06 16.560 W</t>
  </si>
  <si>
    <t>Rockland Harbor No Wake Buoy C   </t>
  </si>
  <si>
    <t>44 06 06.90 N</t>
  </si>
  <si>
    <t>69 06 11.580 W</t>
  </si>
  <si>
    <t>Rockland Harbor No Wake Buoy D   </t>
  </si>
  <si>
    <t>44 06 10.68 N</t>
  </si>
  <si>
    <t>69 06 02.340 W</t>
  </si>
  <si>
    <t>Rockland Harbor No Wake Buoy E   </t>
  </si>
  <si>
    <t>44 06 34.32 N</t>
  </si>
  <si>
    <t>69 05 42.000 W</t>
  </si>
  <si>
    <t>Rockland Harbor Southwest Light   </t>
  </si>
  <si>
    <t>44 04 54.00 N</t>
  </si>
  <si>
    <t>69 05 52.000 W</t>
  </si>
  <si>
    <t>Sand Cove Aquaculture Buoy A   </t>
  </si>
  <si>
    <t>44 29 34.19 N</t>
  </si>
  <si>
    <t>67 34 50.990 W</t>
  </si>
  <si>
    <t>Sand Cove Aquaculture Buoy B   </t>
  </si>
  <si>
    <t>44 29 25.62 N</t>
  </si>
  <si>
    <t>67 34 44.040 W</t>
  </si>
  <si>
    <t>Sand Cove Aquaculture Buoy C   </t>
  </si>
  <si>
    <t>44 29 29.90 N</t>
  </si>
  <si>
    <t>67 34 40.580 W</t>
  </si>
  <si>
    <t>Sand Cove Aquaculture Buoy D   </t>
  </si>
  <si>
    <t>44 29 29.94 N</t>
  </si>
  <si>
    <t>67 34 54.440 W</t>
  </si>
  <si>
    <t>Scrag Island Aquaculture LB SI-A   </t>
  </si>
  <si>
    <t>44 07 18.30 N</t>
  </si>
  <si>
    <t>68 26 28.070 W</t>
  </si>
  <si>
    <t>Scrag Island Aquaculture LB SI-B   </t>
  </si>
  <si>
    <t>44 07 14.70 N</t>
  </si>
  <si>
    <t>68 26 29.570 W</t>
  </si>
  <si>
    <t>Scrag Island Aquaculture LB SI-C   </t>
  </si>
  <si>
    <t>44 07 09.80 N</t>
  </si>
  <si>
    <t>68 26 10.570 W</t>
  </si>
  <si>
    <t>Scrag Island Aquaculture LB SI-D   </t>
  </si>
  <si>
    <t>44 07 12.79 N</t>
  </si>
  <si>
    <t>68 26 07.870 W</t>
  </si>
  <si>
    <t>South Bay Aquaculture Buoy A   </t>
  </si>
  <si>
    <t>44 53 46.96 N</t>
  </si>
  <si>
    <t>67 03 33.750 W</t>
  </si>
  <si>
    <t>South Bay Aquaculture Buoy B   </t>
  </si>
  <si>
    <t>44 53 53.50 N</t>
  </si>
  <si>
    <t>67 03 46.800 W</t>
  </si>
  <si>
    <t>South Bay Aquaculture Buoy C   </t>
  </si>
  <si>
    <t>44 53 43.20 N</t>
  </si>
  <si>
    <t>67 03 56.600 W</t>
  </si>
  <si>
    <t>South Bay Aquaculture Buoy D   </t>
  </si>
  <si>
    <t>44 53 37.70 N</t>
  </si>
  <si>
    <t>67 03 41.500 W</t>
  </si>
  <si>
    <t>Spectacle Island Aquaculture Lighted Buoy SI1   </t>
  </si>
  <si>
    <t>44 30 15.30 N</t>
  </si>
  <si>
    <t>67 34 27.980 W</t>
  </si>
  <si>
    <t>Spectacle Island Aquaculture Lighted Buoy SI2   </t>
  </si>
  <si>
    <t>44 30 12.56 N</t>
  </si>
  <si>
    <t>67 34 23.990 W</t>
  </si>
  <si>
    <t>Spectacle Island Aquaculture Lighted Buoy SI3   </t>
  </si>
  <si>
    <t>44 30 07.52 N</t>
  </si>
  <si>
    <t>67 34 38.320 W</t>
  </si>
  <si>
    <t>Spectacle Island Aquaculture Lighted Buoy SI4   </t>
  </si>
  <si>
    <t>44 30 04.79 N</t>
  </si>
  <si>
    <t>67 34 34.360 W</t>
  </si>
  <si>
    <t>Starboard Island Aquaculture LB SI-NE   </t>
  </si>
  <si>
    <t>44 36 27.25 N</t>
  </si>
  <si>
    <t>67 23 00.530 W</t>
  </si>
  <si>
    <t>Starboard Island Aquaculture LB SI-NW   </t>
  </si>
  <si>
    <t>44 36 23.00 N</t>
  </si>
  <si>
    <t>67 23 12.000 W</t>
  </si>
  <si>
    <t>Starboard Island Aquaculture LB SI-SE   </t>
  </si>
  <si>
    <t>44 36 10.94 N</t>
  </si>
  <si>
    <t>67 22 49.000 W</t>
  </si>
  <si>
    <t>Starboard Island Aquaculture LB SI-SW   </t>
  </si>
  <si>
    <t>44 36 06.00 N</t>
  </si>
  <si>
    <t>67 23 01.000 W</t>
  </si>
  <si>
    <t>Tenants Harbor Channel Buoy 1   </t>
  </si>
  <si>
    <t>43 57 50.16 N</t>
  </si>
  <si>
    <t>69 12 00.660 W</t>
  </si>
  <si>
    <t>Tenants Harbor Channel Buoy 10   </t>
  </si>
  <si>
    <t>43 57 51.66 N</t>
  </si>
  <si>
    <t>69 12 21.300 W</t>
  </si>
  <si>
    <t>05/15 - 10/11 </t>
  </si>
  <si>
    <t>Tenants Harbor Channel Buoy 2   </t>
  </si>
  <si>
    <t>43 57 51.24 N</t>
  </si>
  <si>
    <t>69 12 00.420 W</t>
  </si>
  <si>
    <t>Tenants Harbor Channel Buoy 3   </t>
  </si>
  <si>
    <t>69 12 05.100 W</t>
  </si>
  <si>
    <t>Tenants Harbor Channel Buoy 4   </t>
  </si>
  <si>
    <t>43 57 51.12 N</t>
  </si>
  <si>
    <t>69 12 04.920 W</t>
  </si>
  <si>
    <t>Tenants Harbor Channel Buoy 5   </t>
  </si>
  <si>
    <t>43 57 50.10 N</t>
  </si>
  <si>
    <t>69 12 09.900 W</t>
  </si>
  <si>
    <t>Tenants Harbor Channel Buoy 6   </t>
  </si>
  <si>
    <t>43 57 51.06 N</t>
  </si>
  <si>
    <t>69 12 10.320 W</t>
  </si>
  <si>
    <t>Tenants Harbor Channel Buoy 7   </t>
  </si>
  <si>
    <t>43 57 49.92 N</t>
  </si>
  <si>
    <t>69 12 15.360 W</t>
  </si>
  <si>
    <t>Tenants Harbor Channel Buoy 8   </t>
  </si>
  <si>
    <t>69 12 16.140 W</t>
  </si>
  <si>
    <t>05/15 - 08/10 </t>
  </si>
  <si>
    <t>Tenants Harbor Channel Buoy 9   </t>
  </si>
  <si>
    <t>43 57 50.45 N</t>
  </si>
  <si>
    <t>69 12 21.360 W</t>
  </si>
  <si>
    <t>Tenants Harbor No Wake Buoy A  </t>
  </si>
  <si>
    <t>43 57 52.27 N</t>
  </si>
  <si>
    <t>69 11 54.884 W</t>
  </si>
  <si>
    <t>University of Maine Jordan Basin Lighted Buoy M   </t>
  </si>
  <si>
    <t>43 29 26.40 N</t>
  </si>
  <si>
    <t>67 52 47.400 W</t>
  </si>
  <si>
    <t>SWHPOC</t>
  </si>
  <si>
    <t>University of Maine Oceanographic Lighted Buoy F   </t>
  </si>
  <si>
    <t>44 03 18.60 N</t>
  </si>
  <si>
    <t>68 59 48.600 W</t>
  </si>
  <si>
    <t>University of Maine Research Lighted Buoy I   </t>
  </si>
  <si>
    <t>44 06 10.20 N</t>
  </si>
  <si>
    <t>68 06 43.800 W</t>
  </si>
  <si>
    <t>Waldo Hancock East Lights (2)   </t>
  </si>
  <si>
    <t>44 33 35.52 N</t>
  </si>
  <si>
    <t>68 48 00.744 W</t>
  </si>
  <si>
    <t>Waldo Hancock West Lights (2)   </t>
  </si>
  <si>
    <t>44 33 39.27 N</t>
  </si>
  <si>
    <t>68 48 10.472 W</t>
  </si>
  <si>
    <t>Western Bay Oyster Farm Buoy A  </t>
  </si>
  <si>
    <t>44 24 53.40 N</t>
  </si>
  <si>
    <t>68 22 00.150 W</t>
  </si>
  <si>
    <t>Western Bay Oyster Farm Buoy B  </t>
  </si>
  <si>
    <t>44 24 50.51 N</t>
  </si>
  <si>
    <t>68 21 58.180 W</t>
  </si>
  <si>
    <t>Western Bay Oyster Farm Buoy C  </t>
  </si>
  <si>
    <t>44 24 49.90 N</t>
  </si>
  <si>
    <t>68 21 59.620 W</t>
  </si>
  <si>
    <t>Western Bay Oyster Farm Buoy D  </t>
  </si>
  <si>
    <t>44 24 48.90 N</t>
  </si>
  <si>
    <t>68 21 58.800 W</t>
  </si>
  <si>
    <t>Western Bay Oyster Farm Buoy E  </t>
  </si>
  <si>
    <t>44 24 48.60 N</t>
  </si>
  <si>
    <t>68 22 03.060 W</t>
  </si>
  <si>
    <t>Western Bay Oyster Farm Buoy F  </t>
  </si>
  <si>
    <t>44 24 50.40 N</t>
  </si>
  <si>
    <t>68 22 02.400 W</t>
  </si>
  <si>
    <t>Western Bay Oyster Farm Buoy G  </t>
  </si>
  <si>
    <t>68 22 04.800 W</t>
  </si>
  <si>
    <t>Wheeler's Bay Oyster Company Aquaculture Buoy NE  </t>
  </si>
  <si>
    <t>43 59 48.60 N</t>
  </si>
  <si>
    <t>69 10 00.240 W</t>
  </si>
  <si>
    <t>Wheeler's Bay Oyster Company Aquaculture Buoy NW  </t>
  </si>
  <si>
    <t>69 10 01.500 W</t>
  </si>
  <si>
    <t>Wheeler's Bay Oyster Company Aquaculture Buoy SE  </t>
  </si>
  <si>
    <t>43 59 43.62 N</t>
  </si>
  <si>
    <t>Wheeler's Bay Oyster Company Aquaculture Buoy SW  </t>
  </si>
  <si>
    <t>Fixed aid = 25 feet = 25/6076 = .0041 of a nauticle mile</t>
  </si>
  <si>
    <t>Floating lateral PATON = 50 feet = 50/6076 = .0082 of a nautical mile</t>
  </si>
  <si>
    <t>Floating non lateral PATON = 500 feet = 500/6076 = .0823 of a nautical mile</t>
  </si>
  <si>
    <t>Observer notes Descripency notes</t>
  </si>
  <si>
    <t>7054s forms</t>
  </si>
  <si>
    <t>If the AID is watching properly you do not have to put in an Observed Position. Also you do not need to say how far it was from the Permitted position. These only occure if it is off station.</t>
  </si>
  <si>
    <t>The Accuracy box needs to have the type of GPS being used and how you verified it pre patrol. The EPE should be checked at reach Paton and recorded (see above). The make and model of depth sounder needs to recorded here and how you checked it's accuracy. If the distance from the water line to the transdurer has been corrected (true depth of water) that needs to be noted here. If there is some other off set itneeds to be recored here also.</t>
  </si>
  <si>
    <t>The 7054 should be submitted within 7 days of the observed date.</t>
  </si>
  <si>
    <t>ANT team</t>
  </si>
  <si>
    <t>There are some special features to these sheets if you are going to use them for any kind of off line record keeping.</t>
  </si>
  <si>
    <t>Verify</t>
  </si>
  <si>
    <t>Patrol Area</t>
  </si>
  <si>
    <t>Mussel Bound Farm Aquaculture Buoy A  </t>
  </si>
  <si>
    <t>44 26 16.97 N</t>
  </si>
  <si>
    <t>68 20 50.380 W</t>
  </si>
  <si>
    <t>06/03 - 06/03 </t>
  </si>
  <si>
    <t>Mussel Bound Farm Aquaculture Buoy B  </t>
  </si>
  <si>
    <t>44 26 14.32 N</t>
  </si>
  <si>
    <t>68 20 48.530 W</t>
  </si>
  <si>
    <t>Mussel Bound Farm Aquaculture Buoy C  </t>
  </si>
  <si>
    <t>44 26 13.38 N</t>
  </si>
  <si>
    <t>Mussel Bound Farm Aquaculture Buoy D  </t>
  </si>
  <si>
    <t>44 26 16.26 N</t>
  </si>
  <si>
    <t>68 20 52.320 W</t>
  </si>
  <si>
    <t>DO NOT MAKE ANY CHANGES BELOW THIS LINE - A TABLE IS IN USE FOR MAKING CALCULATIONS IS LOCATED HERE.</t>
  </si>
  <si>
    <t>AID TYPE</t>
  </si>
  <si>
    <r>
      <t xml:space="preserve">OFF STA </t>
    </r>
    <r>
      <rPr>
        <sz val="8"/>
        <rFont val="Calibri"/>
        <family val="2"/>
      </rPr>
      <t>CRITERION (ft)</t>
    </r>
  </si>
  <si>
    <r>
      <rPr>
        <sz val="8"/>
        <rFont val="Calibri"/>
        <family val="2"/>
      </rPr>
      <t>EPE (ft)</t>
    </r>
  </si>
  <si>
    <t>Distance OFF</t>
  </si>
  <si>
    <r>
      <rPr>
        <sz val="8"/>
        <rFont val="Calibri"/>
        <family val="2"/>
      </rPr>
      <t>HOT (ft)</t>
    </r>
  </si>
  <si>
    <t xml:space="preserve"> Corr Trans (ft)</t>
  </si>
  <si>
    <t>Depth (ft)</t>
  </si>
  <si>
    <t>Depth at Datum</t>
  </si>
  <si>
    <t xml:space="preserve"> </t>
  </si>
  <si>
    <t>ENTER PERMITTED  POSITION</t>
  </si>
  <si>
    <t>ENTER OBSERVED  POSITION</t>
  </si>
  <si>
    <t>Degrees</t>
  </si>
  <si>
    <t>Minutes</t>
  </si>
  <si>
    <t>Seconds</t>
  </si>
  <si>
    <t>Squared</t>
  </si>
  <si>
    <t>SQRT</t>
  </si>
  <si>
    <t xml:space="preserve">Latitude  </t>
  </si>
  <si>
    <t xml:space="preserve">Latitude </t>
  </si>
  <si>
    <t>RAD</t>
  </si>
  <si>
    <t>Length of Watch Circle Radius.</t>
  </si>
  <si>
    <t xml:space="preserve">Longitude </t>
  </si>
  <si>
    <t>Revision H</t>
  </si>
  <si>
    <t>HL</t>
  </si>
  <si>
    <t>Length of Cable</t>
  </si>
  <si>
    <t xml:space="preserve">CAUTION    </t>
  </si>
  <si>
    <t>D</t>
  </si>
  <si>
    <t>Depth of water</t>
  </si>
  <si>
    <t xml:space="preserve">Messages    </t>
  </si>
  <si>
    <t xml:space="preserve">      Read the Range, Bearing  and Distance to the observed aid or object here. </t>
  </si>
  <si>
    <t>N13</t>
  </si>
  <si>
    <r>
      <rPr>
        <b/>
        <u val="double"/>
        <sz val="8"/>
        <rFont val="Calibri"/>
        <family val="2"/>
      </rPr>
      <t>Depth of wate</t>
    </r>
    <r>
      <rPr>
        <sz val="8"/>
        <rFont val="Calibri"/>
        <family val="2"/>
      </rPr>
      <t>r = (Depth at datum + HOT-Height of Tide) - (K3+H3)</t>
    </r>
  </si>
  <si>
    <t xml:space="preserve">                                                                        </t>
  </si>
  <si>
    <t>Range</t>
  </si>
  <si>
    <t>nm</t>
  </si>
  <si>
    <t xml:space="preserve">POSN IS OFF BY  </t>
  </si>
  <si>
    <t xml:space="preserve"> feet</t>
  </si>
  <si>
    <t xml:space="preserve">CHOOSE to </t>
  </si>
  <si>
    <t>N14</t>
  </si>
  <si>
    <r>
      <rPr>
        <b/>
        <u val="double"/>
        <sz val="8"/>
        <rFont val="Calibri"/>
        <family val="2"/>
      </rPr>
      <t>Length of cable</t>
    </r>
    <r>
      <rPr>
        <sz val="8"/>
        <rFont val="Calibri"/>
        <family val="2"/>
      </rPr>
      <t xml:space="preserve"> =  ((Depth at datum + Range of Tide) x Harness Length Safety Factor)  ((K3 + K7)*K11)</t>
    </r>
  </si>
  <si>
    <t xml:space="preserve">BEARIN1G </t>
  </si>
  <si>
    <t>be accurate</t>
  </si>
  <si>
    <t>N15</t>
  </si>
  <si>
    <t>CONVERTING NAUTICAL MILES TO FEET CALCULATOR</t>
  </si>
  <si>
    <t xml:space="preserve">                           </t>
  </si>
  <si>
    <t>DISTANCE in Nautical Miles</t>
  </si>
  <si>
    <t>DISTANCE in Feet</t>
  </si>
  <si>
    <t>Enter the DISTANCE in nautical miles in order to convert it to the DISTANCE in feet.</t>
  </si>
  <si>
    <t>CONVERTING METERS TO FEET CALCULATOR</t>
  </si>
  <si>
    <t>DISTANCE in Meters</t>
  </si>
  <si>
    <t>meters</t>
  </si>
  <si>
    <t>Enter the DISTANCE in meters in order to convert it to the DISTANCE in feet.</t>
  </si>
  <si>
    <t>CONVERTING FEET TO METERS CALCULATOR</t>
  </si>
  <si>
    <t>ENTER DISTANCE in Feet</t>
  </si>
  <si>
    <t>Enter the DISTANCE in feet in order to convert it to the DISTANCE in meters.</t>
  </si>
  <si>
    <t>CHECKING THE CHARTABILITY OF AN OBJECT</t>
  </si>
  <si>
    <r>
      <rPr>
        <sz val="10"/>
        <color indexed="8"/>
        <rFont val="Arial"/>
        <family val="2"/>
      </rPr>
      <t xml:space="preserve">LENGTH of the OBJECT </t>
    </r>
    <r>
      <rPr>
        <sz val="10"/>
        <color indexed="8"/>
        <rFont val="Calibri"/>
        <family val="2"/>
      </rPr>
      <t>(On the ground)</t>
    </r>
  </si>
  <si>
    <t xml:space="preserve"> RATIO USED</t>
  </si>
  <si>
    <t>CHART SCALE</t>
  </si>
  <si>
    <t>Chartability Message</t>
  </si>
  <si>
    <t xml:space="preserve">1 to </t>
  </si>
  <si>
    <t>inches</t>
  </si>
  <si>
    <t>1.  Enter the length of the object in feet.                                                                                                                                       2.  Enter the scale of the chart that you are referencing.                                                                                                                      3.  The Chartability Message will indicate whether or not the object is chartable</t>
  </si>
  <si>
    <t>PERMITED</t>
  </si>
  <si>
    <t>OBS</t>
  </si>
  <si>
    <t>in DEGREES</t>
  </si>
  <si>
    <t>DL</t>
  </si>
  <si>
    <t>DLG</t>
  </si>
  <si>
    <t>MID LAT PLANE TRIG</t>
  </si>
  <si>
    <t>ft.</t>
  </si>
  <si>
    <t>radian measures for haversines</t>
  </si>
  <si>
    <t>DO NOT TOUCH  ANYTHING IN THIS BOX</t>
  </si>
  <si>
    <t>DEG.</t>
  </si>
  <si>
    <t>FT.</t>
  </si>
  <si>
    <t>DETERMINING THE HEIGHT OF AN OBJECT FROM A KNOWN DISTANCE</t>
  </si>
  <si>
    <t>DISTANCE FROM THE OBJECT</t>
  </si>
  <si>
    <t>feet</t>
  </si>
  <si>
    <t xml:space="preserve">        VERTICAL ANGLE FROM THE BASE TO THE TOP OF THE OBJECT</t>
  </si>
  <si>
    <t>degrees</t>
  </si>
  <si>
    <t xml:space="preserve">          ESTIMATED  HEIGHT OF THE OBJECT</t>
  </si>
  <si>
    <r>
      <t>Using a</t>
    </r>
    <r>
      <rPr>
        <b/>
        <sz val="10"/>
        <rFont val="Calibri"/>
        <family val="2"/>
      </rPr>
      <t xml:space="preserve"> GPS</t>
    </r>
    <r>
      <rPr>
        <sz val="10"/>
        <rFont val="Calibri"/>
        <family val="2"/>
      </rPr>
      <t xml:space="preserve">, determine your position and the position for the base of the object.  Use the </t>
    </r>
    <r>
      <rPr>
        <b/>
        <sz val="10"/>
        <rFont val="Calibri"/>
        <family val="2"/>
      </rPr>
      <t>Navigation Systems Calculator</t>
    </r>
    <r>
      <rPr>
        <sz val="10"/>
        <rFont val="Calibri"/>
        <family val="2"/>
      </rPr>
      <t xml:space="preserve"> to determine the distance in feet between these two points.  Enter the result as the </t>
    </r>
    <r>
      <rPr>
        <b/>
        <sz val="10"/>
        <rFont val="Calibri"/>
        <family val="2"/>
      </rPr>
      <t>Distance from the Object.</t>
    </r>
    <r>
      <rPr>
        <sz val="10"/>
        <rFont val="Calibri"/>
        <family val="2"/>
      </rPr>
      <t xml:space="preserve"> Use a sectant or a compass card to determine the angle from the base to the top of the object. Enter the result as the </t>
    </r>
    <r>
      <rPr>
        <b/>
        <sz val="10"/>
        <rFont val="Calibri"/>
        <family val="2"/>
      </rPr>
      <t>Vertical Angle</t>
    </r>
    <r>
      <rPr>
        <sz val="10"/>
        <rFont val="Calibri"/>
        <family val="2"/>
      </rPr>
      <t xml:space="preserve"> in degrees above. The system will estimate the </t>
    </r>
    <r>
      <rPr>
        <b/>
        <u/>
        <sz val="10"/>
        <rFont val="Calibri"/>
        <family val="2"/>
      </rPr>
      <t xml:space="preserve">height of the object </t>
    </r>
    <r>
      <rPr>
        <sz val="10"/>
        <rFont val="Calibri"/>
        <family val="2"/>
      </rPr>
      <t>in feet.</t>
    </r>
  </si>
  <si>
    <t>Courtesy of the First Northern Navigation Team</t>
  </si>
  <si>
    <t>DO NOT MAKE ANY CHANGES BELOW THIS LINE - A TABLE USED TO MAKE CALCULATIONS IS LOCATED HERE.</t>
  </si>
  <si>
    <t>ANGLE OF TANGENT TABLE</t>
  </si>
  <si>
    <t>Angle  (Deg)</t>
  </si>
  <si>
    <t>Tangent</t>
  </si>
  <si>
    <t>Great Cove Aquaculture Buoy A  </t>
  </si>
  <si>
    <t>44 20 52.39 N</t>
  </si>
  <si>
    <t>68 25 20.400 W</t>
  </si>
  <si>
    <t>Great Cove Aquaculture Buoy B  </t>
  </si>
  <si>
    <t>44 20 47.26 N</t>
  </si>
  <si>
    <t>Great Cove Aquaculture Buoy C  </t>
  </si>
  <si>
    <t>68 25 16.270 W</t>
  </si>
  <si>
    <t>Great Cove Aquaculture Buoy D  </t>
  </si>
  <si>
    <t>NAVIGATION SYSTEMS CALCULATOR</t>
  </si>
  <si>
    <t>Notes</t>
  </si>
  <si>
    <t>EPE/D off</t>
  </si>
  <si>
    <t>A few reminders EPE (estimated position) is NOT HDOP (Horizontal dilution of precision). EPE is in feet HDOP is usually a number 0.1-20. D.Off is Distance off of the GPS antennae to the Paton and helps in determing if the aid is really off.</t>
  </si>
  <si>
    <t>PATON NAME   </t>
  </si>
  <si>
    <t>PATROL AREA   </t>
  </si>
  <si>
    <t xml:space="preserve">The Verify column can control coloration; "Yes", meaning it needs verification, will leave the entire row for that aid clear,    </t>
  </si>
  <si>
    <t>"No" will produce a light grey shading. These are to aid the verifiers in the field also.</t>
  </si>
  <si>
    <t xml:space="preserve"> "V", for verified will turn the row green,</t>
  </si>
  <si>
    <r>
      <t>All patons that need to be done have  a "yes" in the "</t>
    </r>
    <r>
      <rPr>
        <b/>
        <u/>
        <sz val="11"/>
        <color theme="1"/>
        <rFont val="Calibri"/>
        <family val="2"/>
        <scheme val="minor"/>
      </rPr>
      <t>Verify"</t>
    </r>
    <r>
      <rPr>
        <sz val="11"/>
        <color theme="1"/>
        <rFont val="Calibri"/>
        <family val="2"/>
        <scheme val="minor"/>
      </rPr>
      <t xml:space="preserve"> column.</t>
    </r>
  </si>
  <si>
    <t>The "Type" column is the TYPE of aid Floating or Fixed, Lighted or Unlighted. So a Floating Unlighted aid would show as Fl,U.</t>
  </si>
  <si>
    <t>The "Class" column is the CLASS of aid. Mostly 2&amp; 3</t>
  </si>
  <si>
    <t>"M" for  missing / maintenance will turn the row yellow, in some cases "missing" aids have been discontinued by the owner.</t>
  </si>
  <si>
    <t>"D" for discrepant will turn the row red up to the notes column</t>
  </si>
  <si>
    <t>All sheets are shown. The first is raw data from the HM program. The ModData page is Rawdata modified to go to the Patrol area pages.</t>
  </si>
  <si>
    <t>There is a "Calculator page to figure distance off if needed.</t>
  </si>
  <si>
    <t>The Patons to Verify page is copy of the harbormasterlist</t>
  </si>
  <si>
    <t xml:space="preserve"> Time is very usefull to calculate Height of Tide (HOT) after the patrol. Date is date observed on the 7054 form. The Reported Date needs to be filled in this date on the day they file the 7054. Both need to follow the MM/DD/YYYY format.</t>
  </si>
  <si>
    <t>If the PATON is Off Station the range and bearing should be recorded. If the aid is marking a better channel this needs to be noted in the remarks box in CAPITAL LETTERS, "MARKS BETTER WATER" OR "MARKS CURRENT CHANNEL".</t>
  </si>
  <si>
    <t>NM</t>
  </si>
  <si>
    <t>Feet</t>
  </si>
  <si>
    <t>ALL CLASS 1 PATONS Have to be Done ANNUALLY</t>
  </si>
  <si>
    <t>STATUS   </t>
  </si>
  <si>
    <t>INSPECTED   </t>
  </si>
  <si>
    <t>LLNR   </t>
  </si>
  <si>
    <t>AID #   </t>
  </si>
  <si>
    <t>LAT   </t>
  </si>
  <si>
    <t>LON   </t>
  </si>
  <si>
    <t>TYPE   </t>
  </si>
  <si>
    <t>CLASS   </t>
  </si>
  <si>
    <t>ANN VER   </t>
  </si>
  <si>
    <t>DIST DIV FLOT   </t>
  </si>
  <si>
    <t>OWNER   </t>
  </si>
  <si>
    <t>ACTION FREQ   </t>
  </si>
  <si>
    <t>SET/PULL   </t>
  </si>
  <si>
    <t>PATON REPORT   </t>
  </si>
  <si>
    <t>#   </t>
  </si>
  <si>
    <t>The ANT team page is advice on management of aids on the Patrol Area Pages.</t>
  </si>
  <si>
    <t>Bar Harbor No Wake Buoy A   </t>
  </si>
  <si>
    <t>Fugro USA Marine Lighted Research Buoy A  </t>
  </si>
  <si>
    <t>43 38 47.77 N</t>
  </si>
  <si>
    <t>68 45 34.620 W</t>
  </si>
  <si>
    <t>Fugro USA Marine Lighted Research Buoy B  </t>
  </si>
  <si>
    <t>43 22 30.00 N</t>
  </si>
  <si>
    <t>68 30 00.000 W</t>
  </si>
  <si>
    <t>NavFac North Lighted Hazard Buoy  </t>
  </si>
  <si>
    <t>44 38 30.08 N</t>
  </si>
  <si>
    <t>67 17 50.586 W</t>
  </si>
  <si>
    <t>NavFac South Lighted Hazard Buoy  </t>
  </si>
  <si>
    <t>44 38 27.02 N</t>
  </si>
  <si>
    <t>67 17 50.640 W</t>
  </si>
  <si>
    <t>Name</t>
  </si>
  <si>
    <t>Latitude</t>
  </si>
  <si>
    <t>Longitude</t>
  </si>
  <si>
    <t>Shape</t>
  </si>
  <si>
    <t>Square</t>
  </si>
  <si>
    <t>Aid Established  </t>
  </si>
  <si>
    <t>2023-09-06 Gill,Kevin</t>
  </si>
  <si>
    <t>1786.00  </t>
  </si>
  <si>
    <t>100118193212  </t>
  </si>
  <si>
    <t>Floating ,Unlighted</t>
  </si>
  <si>
    <t>013-01-00</t>
  </si>
  <si>
    <t>Charlie Phippen </t>
  </si>
  <si>
    <t>SEASONAL  </t>
  </si>
  <si>
    <t>Submit PATON report</t>
  </si>
  <si>
    <t>100118193216  </t>
  </si>
  <si>
    <t>2023-07-28 Gill,Kevin</t>
  </si>
  <si>
    <t>100118364592  </t>
  </si>
  <si>
    <t>Jesse Fogg </t>
  </si>
  <si>
    <t>ANNUAL  </t>
  </si>
  <si>
    <t>100118364602  </t>
  </si>
  <si>
    <t>100118364610  </t>
  </si>
  <si>
    <t>100118364614  </t>
  </si>
  <si>
    <t>100118364626  </t>
  </si>
  <si>
    <t>100118364631  </t>
  </si>
  <si>
    <t>100118364634  </t>
  </si>
  <si>
    <t>100118364638  </t>
  </si>
  <si>
    <t>1878.00  </t>
  </si>
  <si>
    <t>100118040130  </t>
  </si>
  <si>
    <t>1879.00  </t>
  </si>
  <si>
    <t>100118040134  </t>
  </si>
  <si>
    <t>Floating ,Lighted</t>
  </si>
  <si>
    <t>2105.00  </t>
  </si>
  <si>
    <t>200100217080  </t>
  </si>
  <si>
    <t>Fixed,Lighted</t>
  </si>
  <si>
    <t>Sheridan Steele </t>
  </si>
  <si>
    <t>2397.10  </t>
  </si>
  <si>
    <t>200100581188  </t>
  </si>
  <si>
    <t>013-01-04</t>
  </si>
  <si>
    <t>Jennifer Robinson </t>
  </si>
  <si>
    <t>2397.20  </t>
  </si>
  <si>
    <t>200100581191  </t>
  </si>
  <si>
    <t>2397.30  </t>
  </si>
  <si>
    <t>200100581194  </t>
  </si>
  <si>
    <t>2397.40  </t>
  </si>
  <si>
    <t>200100581203  </t>
  </si>
  <si>
    <t>2023-07-25 Gill,Kevin</t>
  </si>
  <si>
    <t>100118272511  </t>
  </si>
  <si>
    <t>Evan Young </t>
  </si>
  <si>
    <t>100117000504  </t>
  </si>
  <si>
    <t>100117000509  </t>
  </si>
  <si>
    <t>100117000513  </t>
  </si>
  <si>
    <t>100117000517  </t>
  </si>
  <si>
    <t>2023-08-22 Gill,Kevin</t>
  </si>
  <si>
    <t>2931.00  </t>
  </si>
  <si>
    <t>100117402426  </t>
  </si>
  <si>
    <t>013-01-02</t>
  </si>
  <si>
    <t>Brooksville Harbormaster </t>
  </si>
  <si>
    <t>2932.00  </t>
  </si>
  <si>
    <t>100117402441  </t>
  </si>
  <si>
    <t>Approved  </t>
  </si>
  <si>
    <t>3531.00  </t>
  </si>
  <si>
    <t>Castine UMaine VolturnUS WTG Platform  </t>
  </si>
  <si>
    <t>44 23 06.65 N</t>
  </si>
  <si>
    <t>68 49 36.980 W</t>
  </si>
  <si>
    <t>1 </t>
  </si>
  <si>
    <t>Rick Perry </t>
  </si>
  <si>
    <t>3532.10  </t>
  </si>
  <si>
    <t>Castine UMaine Wind Anchor Lighted Hazard Buoy E  </t>
  </si>
  <si>
    <t>44 23 06.64 N</t>
  </si>
  <si>
    <t>68 49 33.000 W</t>
  </si>
  <si>
    <t>3532.00  </t>
  </si>
  <si>
    <t>Castine UMaine Wind Anchor Lighted Hazard Buoy N  </t>
  </si>
  <si>
    <t>44 23 09.50 N</t>
  </si>
  <si>
    <t>68 49 36.970 W</t>
  </si>
  <si>
    <t>3532.20  </t>
  </si>
  <si>
    <t>Castine UMaine Wind Anchor Lighted Hazard Buoy S  </t>
  </si>
  <si>
    <t>44 23 03.80 N</t>
  </si>
  <si>
    <t>68 49 36.990 W</t>
  </si>
  <si>
    <t>3532.30  </t>
  </si>
  <si>
    <t>Castine UMaine Wind Anchor Lighted Hazard Buoy W  </t>
  </si>
  <si>
    <t>44 23 06.66 N</t>
  </si>
  <si>
    <t>68 49 40.950 W</t>
  </si>
  <si>
    <t>3681.00  </t>
  </si>
  <si>
    <t>100117271688  </t>
  </si>
  <si>
    <t>James McLeod </t>
  </si>
  <si>
    <t>2023-08-11 Gill,Kevin</t>
  </si>
  <si>
    <t>3682.00  </t>
  </si>
  <si>
    <t>100117271729  </t>
  </si>
  <si>
    <t>James Mcleod </t>
  </si>
  <si>
    <t>2398.00  </t>
  </si>
  <si>
    <t>100117676197  </t>
  </si>
  <si>
    <t>2398.10  </t>
  </si>
  <si>
    <t>100117676223  </t>
  </si>
  <si>
    <t>2398.20  </t>
  </si>
  <si>
    <t>100117676234  </t>
  </si>
  <si>
    <t>2398.30  </t>
  </si>
  <si>
    <t>100117676242  </t>
  </si>
  <si>
    <t>1401.00  </t>
  </si>
  <si>
    <t>100118294754  </t>
  </si>
  <si>
    <t>1401.30  </t>
  </si>
  <si>
    <t>100118294764  </t>
  </si>
  <si>
    <t>1401.10  </t>
  </si>
  <si>
    <t>100118294757  </t>
  </si>
  <si>
    <t>1401.20  </t>
  </si>
  <si>
    <t>100118294761  </t>
  </si>
  <si>
    <t>2950.00  </t>
  </si>
  <si>
    <t>200100218788  </t>
  </si>
  <si>
    <t>Fixed,Unlighted</t>
  </si>
  <si>
    <t>Robert Vaughan </t>
  </si>
  <si>
    <t>1126.40  </t>
  </si>
  <si>
    <t>100117018580  </t>
  </si>
  <si>
    <t>1126.10  </t>
  </si>
  <si>
    <t>100117018509  </t>
  </si>
  <si>
    <t>1126.20  </t>
  </si>
  <si>
    <t>100117018527  </t>
  </si>
  <si>
    <t>1126.30  </t>
  </si>
  <si>
    <t>100117018550  </t>
  </si>
  <si>
    <t>1127.10  </t>
  </si>
  <si>
    <t>100117018699  </t>
  </si>
  <si>
    <t>2024-09-11 Gill,Kevin</t>
  </si>
  <si>
    <t>1127.20  </t>
  </si>
  <si>
    <t>100117018704  </t>
  </si>
  <si>
    <t>1127.30  </t>
  </si>
  <si>
    <t>100117018706  </t>
  </si>
  <si>
    <t>1127.40  </t>
  </si>
  <si>
    <t>100117018710  </t>
  </si>
  <si>
    <t>100116999544  </t>
  </si>
  <si>
    <t>100116999573  </t>
  </si>
  <si>
    <t>100116999620  </t>
  </si>
  <si>
    <t>100116999678  </t>
  </si>
  <si>
    <t>1006.00  </t>
  </si>
  <si>
    <t>200100217003  </t>
  </si>
  <si>
    <t>100119461239  </t>
  </si>
  <si>
    <t>Deer Isle Oyster Company Aquaculture Buoy A  </t>
  </si>
  <si>
    <t>44 09 06.77 N</t>
  </si>
  <si>
    <t>68 37 05.506 W</t>
  </si>
  <si>
    <t>013-01-05</t>
  </si>
  <si>
    <t>Abigail Barrows </t>
  </si>
  <si>
    <t>2171.00  </t>
  </si>
  <si>
    <t>100117605800  </t>
  </si>
  <si>
    <t>Bruce Fernald </t>
  </si>
  <si>
    <t>100117699122  </t>
  </si>
  <si>
    <t>Adam Wilson </t>
  </si>
  <si>
    <t>100117699139  </t>
  </si>
  <si>
    <t>100117699149  </t>
  </si>
  <si>
    <t>100119257578  </t>
  </si>
  <si>
    <t>Erick Swanson </t>
  </si>
  <si>
    <t>100119257580  </t>
  </si>
  <si>
    <t>100119257582  </t>
  </si>
  <si>
    <t>100119257585  </t>
  </si>
  <si>
    <t>2427.00  </t>
  </si>
  <si>
    <t>100116925158  </t>
  </si>
  <si>
    <t>2428.00  </t>
  </si>
  <si>
    <t>100116925159  </t>
  </si>
  <si>
    <t>2429.00  </t>
  </si>
  <si>
    <t>100116925161  </t>
  </si>
  <si>
    <t>2426.00  </t>
  </si>
  <si>
    <t>100116925151  </t>
  </si>
  <si>
    <t>2940.00  </t>
  </si>
  <si>
    <t>200100218794  </t>
  </si>
  <si>
    <t>2945.00  </t>
  </si>
  <si>
    <t>200100218795  </t>
  </si>
  <si>
    <t>2935.00  </t>
  </si>
  <si>
    <t>200100218791  </t>
  </si>
  <si>
    <t>3807.00  </t>
  </si>
  <si>
    <t>100119446993  </t>
  </si>
  <si>
    <t>Hurricane Island Research Buoy A  </t>
  </si>
  <si>
    <t>44 02 28.80 N</t>
  </si>
  <si>
    <t>68 53 28.800 W</t>
  </si>
  <si>
    <t>Nicholas Keeney </t>
  </si>
  <si>
    <t>11/01 </t>
  </si>
  <si>
    <t>2023-09-14 Gill,Kevin</t>
  </si>
  <si>
    <t>4400.00  </t>
  </si>
  <si>
    <t>200100217107  </t>
  </si>
  <si>
    <t>Cy Adams </t>
  </si>
  <si>
    <t>4395.00  </t>
  </si>
  <si>
    <t>200100217106  </t>
  </si>
  <si>
    <t>4375.00  </t>
  </si>
  <si>
    <t>200100217104  </t>
  </si>
  <si>
    <t>David Kinney </t>
  </si>
  <si>
    <t>4380.00  </t>
  </si>
  <si>
    <t>200100217105  </t>
  </si>
  <si>
    <t>100119225499  </t>
  </si>
  <si>
    <t>100119225501  </t>
  </si>
  <si>
    <t>100119225503  </t>
  </si>
  <si>
    <t>100119225505  </t>
  </si>
  <si>
    <t>1117.00  </t>
  </si>
  <si>
    <t>100119388685  </t>
  </si>
  <si>
    <t>Timothy Gibb </t>
  </si>
  <si>
    <t>2024-09-23 Gill,Kevin</t>
  </si>
  <si>
    <t>1118.00  </t>
  </si>
  <si>
    <t>100119388689  </t>
  </si>
  <si>
    <t>100119461502  </t>
  </si>
  <si>
    <t>Nichols Fisheries Aquaculture Buoy A  </t>
  </si>
  <si>
    <t>44 25 24.38 N</t>
  </si>
  <si>
    <t>68 52 57.756 W</t>
  </si>
  <si>
    <t>William Nichols </t>
  </si>
  <si>
    <t>12/02 - 05/31 </t>
  </si>
  <si>
    <t>100119461505  </t>
  </si>
  <si>
    <t>Nichols Fisheries Aquaculture Buoy B  </t>
  </si>
  <si>
    <t>44 25 28.60 N</t>
  </si>
  <si>
    <t>68 52 44.364 W</t>
  </si>
  <si>
    <t>2024-10-30 Gill,Kevin</t>
  </si>
  <si>
    <t>1013.00  </t>
  </si>
  <si>
    <t>100117866589  </t>
  </si>
  <si>
    <t>Sean Anderton </t>
  </si>
  <si>
    <t>1013.10  </t>
  </si>
  <si>
    <t>100117866602  </t>
  </si>
  <si>
    <t>1013.20  </t>
  </si>
  <si>
    <t>100117866609  </t>
  </si>
  <si>
    <t>1013.30  </t>
  </si>
  <si>
    <t>100117866616  </t>
  </si>
  <si>
    <t>2023-08-31 Gill,Kevin</t>
  </si>
  <si>
    <t>4245.00  </t>
  </si>
  <si>
    <t>100118487104  </t>
  </si>
  <si>
    <t>Ryan Murry </t>
  </si>
  <si>
    <t>4245.10  </t>
  </si>
  <si>
    <t>00118487106  </t>
  </si>
  <si>
    <t>4245.20  </t>
  </si>
  <si>
    <t>100118487108  </t>
  </si>
  <si>
    <t>4245.30  </t>
  </si>
  <si>
    <t>100118487110  </t>
  </si>
  <si>
    <t>4245.40  </t>
  </si>
  <si>
    <t>100118487112  </t>
  </si>
  <si>
    <t>4245.50  </t>
  </si>
  <si>
    <t>100118487115  </t>
  </si>
  <si>
    <t>2024-08-14 Gill,Kevin</t>
  </si>
  <si>
    <t>100118392027  </t>
  </si>
  <si>
    <t>100118392030  </t>
  </si>
  <si>
    <t>100118392032  </t>
  </si>
  <si>
    <t>100118392034  </t>
  </si>
  <si>
    <t>100118392036  </t>
  </si>
  <si>
    <t>4140.00  </t>
  </si>
  <si>
    <t>200100219611  </t>
  </si>
  <si>
    <t>John Gazzola </t>
  </si>
  <si>
    <t>2024-07-24 Gill,Kevin</t>
  </si>
  <si>
    <t>100117000543  </t>
  </si>
  <si>
    <t>100117000546  </t>
  </si>
  <si>
    <t>100117000550  </t>
  </si>
  <si>
    <t>100117000555  </t>
  </si>
  <si>
    <t>2711.10  </t>
  </si>
  <si>
    <t>100117020891  </t>
  </si>
  <si>
    <t>2711.20  </t>
  </si>
  <si>
    <t>100117020896  </t>
  </si>
  <si>
    <t>2711.30  </t>
  </si>
  <si>
    <t>100117020900  </t>
  </si>
  <si>
    <t>2711.40  </t>
  </si>
  <si>
    <t>100117020907  </t>
  </si>
  <si>
    <t>100117000520  </t>
  </si>
  <si>
    <t>100117000526  </t>
  </si>
  <si>
    <t>100117000531  </t>
  </si>
  <si>
    <t>100117000534  </t>
  </si>
  <si>
    <t>100117000017  </t>
  </si>
  <si>
    <t>100117000021  </t>
  </si>
  <si>
    <t>100117000024  </t>
  </si>
  <si>
    <t>100117000030  </t>
  </si>
  <si>
    <t>1131.40  </t>
  </si>
  <si>
    <t>100117018926  </t>
  </si>
  <si>
    <t>1131.30  </t>
  </si>
  <si>
    <t>110117018894  </t>
  </si>
  <si>
    <t>1131.50  </t>
  </si>
  <si>
    <t>100117018947  </t>
  </si>
  <si>
    <t>1131.10  </t>
  </si>
  <si>
    <t>100117018855  </t>
  </si>
  <si>
    <t>100119447009  </t>
  </si>
  <si>
    <t>Stewardship GEM Aquaculture Buoy E  </t>
  </si>
  <si>
    <t>44 26 20.18 N</t>
  </si>
  <si>
    <t>68 17 25.894 W</t>
  </si>
  <si>
    <t>Alex de Koning </t>
  </si>
  <si>
    <t>100119447007  </t>
  </si>
  <si>
    <t>Stewardship GEM Aquaculture Buoy N  </t>
  </si>
  <si>
    <t>44 26 29.57 N</t>
  </si>
  <si>
    <t>68 17 48.653 W</t>
  </si>
  <si>
    <t>100119447018  </t>
  </si>
  <si>
    <t>Stewardship GEM Aquaculture Buoy S  </t>
  </si>
  <si>
    <t>44 26 16.33 N</t>
  </si>
  <si>
    <t>68 17 29.004 W</t>
  </si>
  <si>
    <t>100119447022  </t>
  </si>
  <si>
    <t>Stewardship GEM Aquaculture Buoy W  </t>
  </si>
  <si>
    <t>44 26 25.71 N</t>
  </si>
  <si>
    <t>68 17 51.763 W</t>
  </si>
  <si>
    <t>2024-08-05 Gill,Kevin</t>
  </si>
  <si>
    <t>4727.00  </t>
  </si>
  <si>
    <t>100118391960  </t>
  </si>
  <si>
    <t>Ryan Cline </t>
  </si>
  <si>
    <t>4727.90  </t>
  </si>
  <si>
    <t>100118391987  </t>
  </si>
  <si>
    <t>4727.10  </t>
  </si>
  <si>
    <t>100118391963  </t>
  </si>
  <si>
    <t>4727.20  </t>
  </si>
  <si>
    <t>100118391965  </t>
  </si>
  <si>
    <t>4727.30  </t>
  </si>
  <si>
    <t>100118391967  </t>
  </si>
  <si>
    <t>4727.40  </t>
  </si>
  <si>
    <t>100118391969  </t>
  </si>
  <si>
    <t>4727.50  </t>
  </si>
  <si>
    <t>100118391975  </t>
  </si>
  <si>
    <t>4727.60  </t>
  </si>
  <si>
    <t>100118391977  </t>
  </si>
  <si>
    <t>4727.70  </t>
  </si>
  <si>
    <t>100118391980  </t>
  </si>
  <si>
    <t>4727.80  </t>
  </si>
  <si>
    <t>100118391985  </t>
  </si>
  <si>
    <t>100118466011  </t>
  </si>
  <si>
    <t>6.00  </t>
  </si>
  <si>
    <t>200100646565  </t>
  </si>
  <si>
    <t>University of Maine Jordan Basin Lighted Buoy M01 44037   </t>
  </si>
  <si>
    <t>John Wallinga </t>
  </si>
  <si>
    <t>4052.00  </t>
  </si>
  <si>
    <t>200100218463  </t>
  </si>
  <si>
    <t>113.20  </t>
  </si>
  <si>
    <t>200100648199  </t>
  </si>
  <si>
    <t>2023-09-01 Gill,Kevin</t>
  </si>
  <si>
    <t>3617.00  </t>
  </si>
  <si>
    <t>100118041578  </t>
  </si>
  <si>
    <t>Warren Knowles </t>
  </si>
  <si>
    <t>3616.00  </t>
  </si>
  <si>
    <t>100118041562  </t>
  </si>
  <si>
    <t>Joe Prescott </t>
  </si>
  <si>
    <t>2021-10-25 Tyrrell,Shane</t>
  </si>
  <si>
    <t>100118268771  </t>
  </si>
  <si>
    <t>Matt Gerald </t>
  </si>
  <si>
    <t>100118268776  </t>
  </si>
  <si>
    <t>100118268779  </t>
  </si>
  <si>
    <t>2023-09-21 Gill,Kevin</t>
  </si>
  <si>
    <t>100118268784  </t>
  </si>
  <si>
    <t>100118268790  </t>
  </si>
  <si>
    <t>100118268792  </t>
  </si>
  <si>
    <t>100118268795  </t>
  </si>
  <si>
    <t>2024-08-01 Gill,Kevin</t>
  </si>
  <si>
    <t>100119102019  </t>
  </si>
  <si>
    <t>James Balano </t>
  </si>
  <si>
    <t>100119102015  </t>
  </si>
  <si>
    <t>100119102022  </t>
  </si>
  <si>
    <t>100119102024  </t>
  </si>
  <si>
    <t>SW Harbor</t>
  </si>
  <si>
    <t>Fl-Un</t>
  </si>
  <si>
    <t>Fl-Li</t>
  </si>
  <si>
    <t>Fi-Li</t>
  </si>
  <si>
    <t>Fi-Un</t>
  </si>
  <si>
    <t> Hurricane Island Research Buoy A</t>
  </si>
  <si>
    <t> Lincolnville Ferry Terminal Light N</t>
  </si>
  <si>
    <t> Lincolnville Ferry Terminal Light S</t>
  </si>
  <si>
    <t> Nichols Fisheries Aquaculture Buoy A</t>
  </si>
  <si>
    <t> Nichols Fisheries Aquaculture Buoy B</t>
  </si>
  <si>
    <t> Rockland Harbor Southwest Light</t>
  </si>
  <si>
    <t> Horseshoe Cove Buoy 3</t>
  </si>
  <si>
    <t> Horseshoe Cove Daybeacon 5</t>
  </si>
  <si>
    <t> Black Island Aquaculture LB A</t>
  </si>
  <si>
    <t> Black Island Aquaculture LB B</t>
  </si>
  <si>
    <t> Black Island Aquaculture LB C</t>
  </si>
  <si>
    <t> Black Island Aquaculture LB D</t>
  </si>
  <si>
    <t> Deer Isle Oyster Company Aquaculture Buoy A</t>
  </si>
  <si>
    <t> Scrag Island Aquaculture LB SI-A</t>
  </si>
  <si>
    <t> Scrag Island Aquaculture LB SI-B</t>
  </si>
  <si>
    <t> Scrag Island Aquaculture LB SI-C</t>
  </si>
  <si>
    <t> Scrag Island Aquaculture LB SI-D</t>
  </si>
  <si>
    <t> Eagle Point Inner Bouy 5</t>
  </si>
  <si>
    <t> Great Cove Aquaculture Buoy A</t>
  </si>
  <si>
    <t> Great Cove Aquaculture Buoy B</t>
  </si>
  <si>
    <t> Great Cove Aquaculture Buoy C</t>
  </si>
  <si>
    <t> Great Cove Aquaculture Buoy D</t>
  </si>
  <si>
    <t> Hardwood Island Aquaculture Bouy B</t>
  </si>
  <si>
    <t> Hardwood Island Aquaculture Bouy C</t>
  </si>
  <si>
    <t> Mussel Bound Farm Aquaculture Buoy A</t>
  </si>
  <si>
    <t> Mussel Bound Farm Aquaculture Buoy B</t>
  </si>
  <si>
    <t> Mussel Bound Farm Aquaculture Buoy C</t>
  </si>
  <si>
    <t> Mussel Bound Farm Aquaculture Buoy D</t>
  </si>
  <si>
    <t> Stewardship GEM Aquaculture Buoy E</t>
  </si>
  <si>
    <t> Stewardship GEM Aquaculture Buoy N</t>
  </si>
  <si>
    <t> Stewardship GEM Aquaculture Buoy S</t>
  </si>
  <si>
    <t> Stewardship GEM Aquaculture Buoy W</t>
  </si>
  <si>
    <t> Western Bay Oyster Farm Buoy A</t>
  </si>
  <si>
    <t> Western Bay Oyster Farm Buoy B</t>
  </si>
  <si>
    <t> Western Bay Oyster Farm Buoy C</t>
  </si>
  <si>
    <t> Bear Island Light</t>
  </si>
  <si>
    <t> Cross Island Aquaculture Lighted Buoy CI-Northeast</t>
  </si>
  <si>
    <t> Cross Island Aquaculture Lighted Buoy CI-Northwest</t>
  </si>
  <si>
    <t> Cross Island Aquaculture Lighted Buoy CI-Southeast</t>
  </si>
  <si>
    <t> Cross Island Aquaculture Lighted Buoy CI-Southwest</t>
  </si>
  <si>
    <t> Cross Island Aquaculture Lighted Buoy CIN A</t>
  </si>
  <si>
    <t> Cross Island Aquaculture Lighted Buoy CIN C</t>
  </si>
  <si>
    <t> Broad Cove Aquaculture Buoy A</t>
  </si>
  <si>
    <t> Broad Cove Aquaculture Buoy B</t>
  </si>
  <si>
    <t> Broad Cove Aquaculture Buoy C</t>
  </si>
  <si>
    <t> Broad Cove Aquaculture Buoy D</t>
  </si>
  <si>
    <t> Deep Cove Aquaculture Lights (4)</t>
  </si>
  <si>
    <t> South Bay Aquaculture Buoy A</t>
  </si>
  <si>
    <t> South Bay Aquaculture Buoy B</t>
  </si>
  <si>
    <t> South Bay Aquaculture Buoy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</si>
</sst>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00.000"/>
    <numFmt numFmtId="167" formatCode="000"/>
    <numFmt numFmtId="168" formatCode="0.0000000"/>
    <numFmt numFmtId="169" formatCode="0.000000"/>
    <numFmt numFmtId="170" formatCode="#,##0.0"/>
    <numFmt numFmtId="171" formatCode="0.000"/>
    <numFmt numFmtId="172" formatCode="00,000"/>
    <numFmt numFmtId="173" formatCode="00.0000000"/>
  </numFmts>
  <fonts count="114" x14ac:knownFonts="1">
    <font>
      <sz val="11"/>
      <color theme="1"/>
      <name val="Calibri"/>
      <family val="2"/>
      <scheme val="minor"/>
    </font>
    <font>
      <sz val="7.5"/>
      <color theme="1"/>
      <name val="Times New Roman"/>
      <family val="1"/>
    </font>
    <font>
      <sz val="12"/>
      <color theme="1"/>
      <name val="Calibri"/>
      <family val="2"/>
      <scheme val="minor"/>
    </font>
    <font>
      <b/>
      <sz val="11"/>
      <color theme="1"/>
      <name val="Calibri"/>
      <family val="2"/>
      <scheme val="minor"/>
    </font>
    <font>
      <b/>
      <u/>
      <sz val="11"/>
      <color theme="1"/>
      <name val="Calibri"/>
      <family val="2"/>
      <scheme val="minor"/>
    </font>
    <font>
      <sz val="18"/>
      <color theme="1"/>
      <name val="Calibri"/>
      <family val="2"/>
      <scheme val="minor"/>
    </font>
    <font>
      <sz val="16"/>
      <color theme="1"/>
      <name val="Calibri"/>
      <family val="2"/>
      <scheme val="minor"/>
    </font>
    <font>
      <sz val="10"/>
      <color theme="1"/>
      <name val="Calibri"/>
      <family val="2"/>
      <scheme val="minor"/>
    </font>
    <font>
      <sz val="11"/>
      <color rgb="FFFF0000"/>
      <name val="Calibri"/>
      <family val="2"/>
      <scheme val="minor"/>
    </font>
    <font>
      <sz val="28"/>
      <color theme="1"/>
      <name val="Calibri"/>
      <family val="2"/>
      <scheme val="minor"/>
    </font>
    <font>
      <sz val="10"/>
      <name val="Helv"/>
    </font>
    <font>
      <b/>
      <sz val="12"/>
      <name val="Cambria"/>
      <family val="1"/>
    </font>
    <font>
      <b/>
      <sz val="11"/>
      <name val="Calibri"/>
      <family val="2"/>
      <scheme val="minor"/>
    </font>
    <font>
      <sz val="11"/>
      <name val="Calibri"/>
      <family val="2"/>
      <scheme val="minor"/>
    </font>
    <font>
      <sz val="11"/>
      <color theme="0" tint="-0.499984740745262"/>
      <name val="Calibri"/>
      <family val="2"/>
      <scheme val="minor"/>
    </font>
    <font>
      <sz val="8"/>
      <name val="Calibri"/>
      <family val="2"/>
    </font>
    <font>
      <sz val="8"/>
      <name val="Calibri"/>
      <family val="2"/>
      <scheme val="minor"/>
    </font>
    <font>
      <sz val="8"/>
      <color theme="1"/>
      <name val="Calibri"/>
      <family val="2"/>
      <scheme val="minor"/>
    </font>
    <font>
      <sz val="12"/>
      <name val="Calibri"/>
      <family val="2"/>
      <scheme val="minor"/>
    </font>
    <font>
      <b/>
      <sz val="16"/>
      <color rgb="FF0000CC"/>
      <name val="Calibri"/>
      <family val="2"/>
      <scheme val="minor"/>
    </font>
    <font>
      <sz val="11"/>
      <name val="Symbol"/>
      <family val="1"/>
      <charset val="2"/>
    </font>
    <font>
      <sz val="8"/>
      <color theme="1"/>
      <name val="Arial"/>
      <family val="2"/>
    </font>
    <font>
      <b/>
      <sz val="8"/>
      <color theme="1"/>
      <name val="Calibri"/>
      <family val="2"/>
      <scheme val="minor"/>
    </font>
    <font>
      <sz val="9"/>
      <color theme="1"/>
      <name val="Arial"/>
      <family val="2"/>
    </font>
    <font>
      <b/>
      <sz val="8"/>
      <color theme="1"/>
      <name val="Arial Narrow"/>
      <family val="2"/>
    </font>
    <font>
      <sz val="9"/>
      <color theme="1"/>
      <name val="Calibri"/>
      <family val="2"/>
      <scheme val="minor"/>
    </font>
    <font>
      <sz val="9"/>
      <color theme="1"/>
      <name val="Arial Narrow"/>
      <family val="2"/>
    </font>
    <font>
      <b/>
      <sz val="18"/>
      <color rgb="FF0000CC"/>
      <name val="Calibri"/>
      <family val="2"/>
      <scheme val="minor"/>
    </font>
    <font>
      <b/>
      <sz val="14"/>
      <color theme="1"/>
      <name val="Calibri"/>
      <family val="2"/>
      <scheme val="minor"/>
    </font>
    <font>
      <sz val="9"/>
      <color theme="0" tint="-0.499984740745262"/>
      <name val="Calibri"/>
      <family val="2"/>
      <scheme val="minor"/>
    </font>
    <font>
      <sz val="14"/>
      <name val="Calibri"/>
      <family val="2"/>
      <scheme val="minor"/>
    </font>
    <font>
      <sz val="14"/>
      <color theme="1"/>
      <name val="Calibri"/>
      <family val="2"/>
      <scheme val="minor"/>
    </font>
    <font>
      <b/>
      <sz val="16"/>
      <color theme="6" tint="-0.499984740745262"/>
      <name val="Calibri"/>
      <family val="2"/>
      <scheme val="minor"/>
    </font>
    <font>
      <sz val="16"/>
      <color theme="6" tint="-0.499984740745262"/>
      <name val="Calibri"/>
      <family val="2"/>
      <scheme val="minor"/>
    </font>
    <font>
      <b/>
      <sz val="16"/>
      <color rgb="FFFF0000"/>
      <name val="Calibri"/>
      <family val="2"/>
      <scheme val="minor"/>
    </font>
    <font>
      <sz val="16"/>
      <color rgb="FFFF0000"/>
      <name val="Calibri"/>
      <family val="2"/>
      <scheme val="minor"/>
    </font>
    <font>
      <b/>
      <sz val="12"/>
      <color rgb="FF0000CC"/>
      <name val="Calibri"/>
      <family val="2"/>
      <scheme val="minor"/>
    </font>
    <font>
      <b/>
      <sz val="16"/>
      <color theme="1"/>
      <name val="Calibri"/>
      <family val="2"/>
      <scheme val="minor"/>
    </font>
    <font>
      <sz val="6"/>
      <color theme="1"/>
      <name val="Calibri"/>
      <family val="2"/>
      <scheme val="minor"/>
    </font>
    <font>
      <i/>
      <sz val="18"/>
      <color theme="0" tint="-0.499984740745262"/>
      <name val="Stencil"/>
      <family val="5"/>
    </font>
    <font>
      <b/>
      <u val="double"/>
      <sz val="8"/>
      <name val="Calibri"/>
      <family val="2"/>
    </font>
    <font>
      <b/>
      <sz val="12"/>
      <color rgb="FF000099"/>
      <name val="Calibri"/>
      <family val="2"/>
      <scheme val="minor"/>
    </font>
    <font>
      <i/>
      <sz val="10"/>
      <color theme="1"/>
      <name val="Calibri"/>
      <family val="2"/>
      <scheme val="minor"/>
    </font>
    <font>
      <b/>
      <sz val="16"/>
      <color rgb="FF000099"/>
      <name val="Calibri"/>
      <family val="2"/>
      <scheme val="minor"/>
    </font>
    <font>
      <i/>
      <sz val="18"/>
      <color theme="0" tint="-0.34998626667073579"/>
      <name val="Stencil"/>
      <family val="5"/>
    </font>
    <font>
      <i/>
      <sz val="11"/>
      <color theme="1"/>
      <name val="Stencil"/>
      <family val="5"/>
    </font>
    <font>
      <b/>
      <sz val="12"/>
      <color theme="1"/>
      <name val="Calibri"/>
      <family val="2"/>
      <scheme val="minor"/>
    </font>
    <font>
      <sz val="16"/>
      <name val="Calibri"/>
      <family val="2"/>
      <scheme val="minor"/>
    </font>
    <font>
      <b/>
      <sz val="10"/>
      <color indexed="18"/>
      <name val="Calibri"/>
      <family val="2"/>
      <scheme val="minor"/>
    </font>
    <font>
      <b/>
      <sz val="10"/>
      <name val="Calibri"/>
      <family val="2"/>
      <scheme val="minor"/>
    </font>
    <font>
      <b/>
      <sz val="10"/>
      <color indexed="12"/>
      <name val="Calibri"/>
      <family val="2"/>
      <scheme val="minor"/>
    </font>
    <font>
      <sz val="12"/>
      <color indexed="42"/>
      <name val="Calibri"/>
      <family val="2"/>
      <scheme val="minor"/>
    </font>
    <font>
      <sz val="10"/>
      <name val="Calibri"/>
      <family val="2"/>
      <scheme val="minor"/>
    </font>
    <font>
      <sz val="10"/>
      <color indexed="8"/>
      <name val="Calibri"/>
      <family val="2"/>
      <scheme val="minor"/>
    </font>
    <font>
      <b/>
      <sz val="12"/>
      <color indexed="12"/>
      <name val="Calibri"/>
      <family val="2"/>
      <scheme val="minor"/>
    </font>
    <font>
      <b/>
      <sz val="11"/>
      <color indexed="12"/>
      <name val="Calibri"/>
      <family val="2"/>
      <scheme val="minor"/>
    </font>
    <font>
      <b/>
      <sz val="10"/>
      <color indexed="18"/>
      <name val="Arial"/>
      <family val="2"/>
    </font>
    <font>
      <b/>
      <sz val="10"/>
      <name val="Arial"/>
      <family val="2"/>
    </font>
    <font>
      <b/>
      <sz val="10"/>
      <color indexed="12"/>
      <name val="Arial"/>
      <family val="2"/>
    </font>
    <font>
      <sz val="12"/>
      <color indexed="42"/>
      <name val="Arial"/>
      <family val="2"/>
    </font>
    <font>
      <sz val="12"/>
      <name val="Arial"/>
      <family val="2"/>
    </font>
    <font>
      <sz val="10"/>
      <name val="Arial"/>
      <family val="2"/>
    </font>
    <font>
      <sz val="11"/>
      <name val="Arial"/>
      <family val="2"/>
    </font>
    <font>
      <b/>
      <sz val="11"/>
      <color indexed="12"/>
      <name val="Arial"/>
      <family val="2"/>
    </font>
    <font>
      <sz val="10"/>
      <color indexed="8"/>
      <name val="Calibri"/>
      <family val="2"/>
    </font>
    <font>
      <sz val="10"/>
      <color indexed="8"/>
      <name val="Arial"/>
      <family val="2"/>
    </font>
    <font>
      <b/>
      <sz val="12"/>
      <color indexed="12"/>
      <name val="Arial Black"/>
      <family val="2"/>
    </font>
    <font>
      <b/>
      <sz val="14"/>
      <color theme="0" tint="-0.499984740745262"/>
      <name val="Calibri"/>
      <family val="2"/>
      <scheme val="minor"/>
    </font>
    <font>
      <sz val="10"/>
      <color indexed="63"/>
      <name val="Arial"/>
      <family val="2"/>
    </font>
    <font>
      <b/>
      <sz val="12"/>
      <name val="Arial"/>
      <family val="2"/>
    </font>
    <font>
      <b/>
      <sz val="14"/>
      <color indexed="8"/>
      <name val="Arial"/>
      <family val="2"/>
    </font>
    <font>
      <b/>
      <sz val="10"/>
      <color indexed="10"/>
      <name val="Arial"/>
      <family val="2"/>
    </font>
    <font>
      <sz val="14"/>
      <color indexed="8"/>
      <name val="Arial"/>
      <family val="2"/>
    </font>
    <font>
      <b/>
      <sz val="14"/>
      <color rgb="FF0000CC"/>
      <name val="Calibri"/>
      <family val="2"/>
      <scheme val="minor"/>
    </font>
    <font>
      <sz val="12"/>
      <color indexed="63"/>
      <name val="Arial"/>
      <family val="2"/>
    </font>
    <font>
      <sz val="12"/>
      <color indexed="18"/>
      <name val="Arial"/>
      <family val="2"/>
    </font>
    <font>
      <sz val="12"/>
      <color indexed="8"/>
      <name val="Arial"/>
      <family val="2"/>
    </font>
    <font>
      <i/>
      <sz val="11"/>
      <name val="Calibri"/>
      <family val="2"/>
      <scheme val="minor"/>
    </font>
    <font>
      <b/>
      <sz val="14"/>
      <name val="Calibri"/>
      <family val="2"/>
      <scheme val="minor"/>
    </font>
    <font>
      <b/>
      <sz val="12"/>
      <name val="Arial Black"/>
      <family val="2"/>
    </font>
    <font>
      <b/>
      <sz val="11"/>
      <name val="Arial"/>
      <family val="2"/>
    </font>
    <font>
      <b/>
      <sz val="12"/>
      <color indexed="18"/>
      <name val="Arial Black"/>
      <family val="2"/>
    </font>
    <font>
      <i/>
      <sz val="12"/>
      <color theme="1"/>
      <name val="Calibri"/>
      <family val="2"/>
      <scheme val="minor"/>
    </font>
    <font>
      <b/>
      <sz val="10"/>
      <name val="Calibri"/>
      <family val="2"/>
    </font>
    <font>
      <sz val="10"/>
      <name val="Calibri"/>
      <family val="2"/>
    </font>
    <font>
      <b/>
      <u/>
      <sz val="10"/>
      <name val="Calibri"/>
      <family val="2"/>
    </font>
    <font>
      <sz val="12"/>
      <color rgb="FFFF0000"/>
      <name val="Cambria"/>
      <family val="1"/>
    </font>
    <font>
      <sz val="12"/>
      <name val="Cambria"/>
      <family val="1"/>
    </font>
    <font>
      <b/>
      <sz val="10"/>
      <name val="Cambria"/>
      <family val="1"/>
    </font>
    <font>
      <b/>
      <sz val="11"/>
      <name val="Cambria"/>
      <family val="1"/>
    </font>
    <font>
      <sz val="11"/>
      <name val="Cambria"/>
      <family val="1"/>
    </font>
    <font>
      <sz val="10"/>
      <name val="Cambria"/>
      <family val="1"/>
    </font>
    <font>
      <b/>
      <sz val="12"/>
      <color rgb="FF0000CC"/>
      <name val="Cambria"/>
      <family val="1"/>
    </font>
    <font>
      <b/>
      <sz val="11"/>
      <color rgb="FF0000CC"/>
      <name val="Calibri"/>
      <family val="2"/>
      <scheme val="minor"/>
    </font>
    <font>
      <sz val="12"/>
      <color indexed="81"/>
      <name val="Calibri"/>
      <family val="2"/>
    </font>
    <font>
      <sz val="10"/>
      <color indexed="81"/>
      <name val="Tahoma"/>
      <family val="2"/>
    </font>
    <font>
      <sz val="9"/>
      <color indexed="81"/>
      <name val="Tahoma"/>
      <family val="2"/>
    </font>
    <font>
      <sz val="10"/>
      <color indexed="81"/>
      <name val="Calibri"/>
      <family val="2"/>
    </font>
    <font>
      <sz val="9"/>
      <color indexed="81"/>
      <name val="Calibri"/>
      <family val="2"/>
    </font>
    <font>
      <b/>
      <u/>
      <sz val="10"/>
      <color indexed="81"/>
      <name val="Calibri"/>
      <family val="2"/>
    </font>
    <font>
      <sz val="11"/>
      <color indexed="81"/>
      <name val="Calibri"/>
      <family val="2"/>
    </font>
    <font>
      <b/>
      <u/>
      <sz val="11"/>
      <color indexed="81"/>
      <name val="Calibri"/>
      <family val="2"/>
    </font>
    <font>
      <b/>
      <sz val="9"/>
      <color indexed="81"/>
      <name val="Tahoma"/>
      <family val="2"/>
    </font>
    <font>
      <sz val="24"/>
      <color theme="1"/>
      <name val="Calibri"/>
      <family val="2"/>
      <scheme val="minor"/>
    </font>
    <font>
      <u/>
      <sz val="11"/>
      <color theme="10"/>
      <name val="Calibri"/>
      <family val="2"/>
      <scheme val="minor"/>
    </font>
    <font>
      <sz val="12"/>
      <color rgb="FF000000"/>
      <name val="Calibri"/>
      <family val="2"/>
    </font>
    <font>
      <u/>
      <sz val="11"/>
      <name val="Calibri"/>
      <family val="2"/>
      <scheme val="minor"/>
    </font>
    <font>
      <sz val="11"/>
      <color theme="1"/>
      <name val="Calibri"/>
      <family val="2"/>
    </font>
    <font>
      <u/>
      <sz val="11"/>
      <name val="Calibri"/>
      <family val="2"/>
    </font>
    <font>
      <sz val="14"/>
      <color rgb="FF000000"/>
      <name val="Arial"/>
      <family val="2"/>
    </font>
    <font>
      <sz val="7.5"/>
      <color rgb="FF000000"/>
      <name val="Arial"/>
      <family val="2"/>
    </font>
    <font>
      <sz val="11"/>
      <color theme="1"/>
      <name val="Arial"/>
      <family val="2"/>
    </font>
    <font>
      <u/>
      <sz val="11"/>
      <name val="Arial"/>
      <family val="2"/>
    </font>
    <font>
      <sz val="7.5"/>
      <color theme="1"/>
      <name val="Arial"/>
      <family val="2"/>
    </font>
  </fonts>
  <fills count="22">
    <fill>
      <patternFill patternType="none"/>
    </fill>
    <fill>
      <patternFill patternType="gray125"/>
    </fill>
    <fill>
      <patternFill patternType="solid">
        <fgColor theme="0" tint="-4.9989318521683403E-2"/>
        <bgColor indexed="64"/>
      </patternFill>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CCFF33"/>
        <bgColor indexed="64"/>
      </patternFill>
    </fill>
    <fill>
      <patternFill patternType="solid">
        <fgColor theme="1"/>
        <bgColor indexed="64"/>
      </patternFill>
    </fill>
    <fill>
      <patternFill patternType="solid">
        <fgColor theme="0" tint="-4.9989318521683403E-2"/>
        <bgColor indexed="33"/>
      </patternFill>
    </fill>
    <fill>
      <patternFill patternType="solid">
        <fgColor theme="8" tint="0.79998168889431442"/>
        <bgColor indexed="64"/>
      </patternFill>
    </fill>
    <fill>
      <patternFill patternType="solid">
        <fgColor theme="0"/>
        <bgColor indexed="33"/>
      </patternFill>
    </fill>
    <fill>
      <patternFill patternType="solid">
        <fgColor rgb="FFFFFFCC"/>
        <bgColor indexed="33"/>
      </patternFill>
    </fill>
    <fill>
      <patternFill patternType="solid">
        <fgColor theme="4" tint="0.79998168889431442"/>
        <bgColor indexed="33"/>
      </patternFill>
    </fill>
    <fill>
      <patternFill patternType="solid">
        <fgColor rgb="FF008000"/>
        <bgColor indexed="64"/>
      </patternFill>
    </fill>
    <fill>
      <patternFill patternType="solid">
        <fgColor rgb="FFCCCCCC"/>
        <bgColor indexed="64"/>
      </patternFill>
    </fill>
    <fill>
      <patternFill patternType="solid">
        <fgColor rgb="FFFFFFFF"/>
        <bgColor indexed="64"/>
      </patternFill>
    </fill>
    <fill>
      <patternFill patternType="solid">
        <fgColor rgb="FFFFFF00"/>
        <bgColor indexed="64"/>
      </patternFill>
    </fill>
    <fill>
      <patternFill patternType="solid">
        <fgColor theme="0" tint="-0.24994659260841701"/>
        <bgColor indexed="64"/>
      </patternFill>
    </fill>
    <fill>
      <patternFill patternType="solid">
        <fgColor rgb="FF00B050"/>
        <bgColor indexed="64"/>
      </patternFill>
    </fill>
    <fill>
      <patternFill patternType="solid">
        <fgColor rgb="FFFF0000"/>
        <bgColor indexed="64"/>
      </patternFill>
    </fill>
    <fill>
      <patternFill patternType="solid">
        <fgColor rgb="FF15F710"/>
        <bgColor indexed="64"/>
      </patternFill>
    </fill>
  </fills>
  <borders count="91">
    <border>
      <left/>
      <right/>
      <top/>
      <bottom/>
      <diagonal/>
    </border>
    <border>
      <left style="thin">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top/>
      <bottom/>
      <diagonal/>
    </border>
    <border>
      <left/>
      <right style="medium">
        <color indexed="64"/>
      </right>
      <top/>
      <bottom/>
      <diagonal/>
    </border>
    <border>
      <left style="mediumDashed">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diagonal/>
    </border>
    <border>
      <left style="medium">
        <color indexed="64"/>
      </left>
      <right style="medium">
        <color indexed="64"/>
      </right>
      <top style="medium">
        <color indexed="64"/>
      </top>
      <bottom/>
      <diagonal/>
    </border>
    <border>
      <left style="thick">
        <color indexed="64"/>
      </left>
      <right style="thick">
        <color indexed="64"/>
      </right>
      <top style="thick">
        <color indexed="64"/>
      </top>
      <bottom/>
      <diagonal/>
    </border>
    <border>
      <left/>
      <right style="medium">
        <color indexed="64"/>
      </right>
      <top/>
      <bottom style="thick">
        <color indexed="64"/>
      </bottom>
      <diagonal/>
    </border>
    <border>
      <left style="thick">
        <color indexed="64"/>
      </left>
      <right style="thick">
        <color indexed="64"/>
      </right>
      <top/>
      <bottom style="thick">
        <color indexed="64"/>
      </bottom>
      <diagonal/>
    </border>
    <border diagonalUp="1" diagonalDown="1">
      <left/>
      <right style="medium">
        <color indexed="64"/>
      </right>
      <top style="thick">
        <color indexed="64"/>
      </top>
      <bottom style="thick">
        <color indexed="64"/>
      </bottom>
      <diagonal style="thick">
        <color indexed="64"/>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mediumDashed">
        <color indexed="64"/>
      </bottom>
      <diagonal/>
    </border>
    <border>
      <left/>
      <right/>
      <top style="thick">
        <color indexed="64"/>
      </top>
      <bottom style="mediumDashed">
        <color indexed="64"/>
      </bottom>
      <diagonal/>
    </border>
    <border>
      <left/>
      <right style="mediumDashed">
        <color indexed="64"/>
      </right>
      <top style="thick">
        <color indexed="64"/>
      </top>
      <bottom style="mediumDashed">
        <color indexed="64"/>
      </bottom>
      <diagonal/>
    </border>
    <border>
      <left style="mediumDashed">
        <color indexed="64"/>
      </left>
      <right/>
      <top style="thick">
        <color indexed="64"/>
      </top>
      <bottom style="mediumDashed">
        <color indexed="64"/>
      </bottom>
      <diagonal/>
    </border>
    <border>
      <left/>
      <right style="thick">
        <color indexed="64"/>
      </right>
      <top style="thick">
        <color indexed="64"/>
      </top>
      <bottom style="mediumDashed">
        <color indexed="64"/>
      </bottom>
      <diagonal/>
    </border>
    <border diagonalUp="1" diagonalDown="1">
      <left/>
      <right style="medium">
        <color indexed="64"/>
      </right>
      <top style="thick">
        <color rgb="FFFF0000"/>
      </top>
      <bottom style="thick">
        <color rgb="FFFF0000"/>
      </bottom>
      <diagonal style="thick">
        <color rgb="FFFF0000"/>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ck">
        <color indexed="64"/>
      </left>
      <right/>
      <top style="mediumDashed">
        <color indexed="64"/>
      </top>
      <bottom style="thick">
        <color indexed="64"/>
      </bottom>
      <diagonal/>
    </border>
    <border>
      <left/>
      <right/>
      <top style="mediumDashed">
        <color indexed="64"/>
      </top>
      <bottom style="thick">
        <color indexed="64"/>
      </bottom>
      <diagonal/>
    </border>
    <border>
      <left/>
      <right style="mediumDashed">
        <color indexed="64"/>
      </right>
      <top style="mediumDashed">
        <color indexed="64"/>
      </top>
      <bottom style="thick">
        <color indexed="64"/>
      </bottom>
      <diagonal/>
    </border>
    <border>
      <left style="mediumDashed">
        <color indexed="64"/>
      </left>
      <right/>
      <top style="mediumDashed">
        <color indexed="64"/>
      </top>
      <bottom style="thick">
        <color indexed="64"/>
      </bottom>
      <diagonal/>
    </border>
    <border>
      <left/>
      <right style="thick">
        <color indexed="64"/>
      </right>
      <top style="mediumDashed">
        <color indexed="64"/>
      </top>
      <bottom style="thick">
        <color indexed="64"/>
      </bottom>
      <diagonal/>
    </border>
    <border diagonalUp="1" diagonalDown="1">
      <left style="thick">
        <color indexed="64"/>
      </left>
      <right style="medium">
        <color indexed="64"/>
      </right>
      <top style="thick">
        <color rgb="FFFF0000"/>
      </top>
      <bottom style="thick">
        <color rgb="FFFF0000"/>
      </bottom>
      <diagonal style="thick">
        <color rgb="FFFF0000"/>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right/>
      <top style="thin">
        <color indexed="64"/>
      </top>
      <bottom/>
      <diagonal/>
    </border>
    <border>
      <left/>
      <right style="thick">
        <color indexed="64"/>
      </right>
      <top style="thin">
        <color indexed="64"/>
      </top>
      <bottom/>
      <diagonal/>
    </border>
    <border diagonalUp="1" diagonalDown="1">
      <left style="thick">
        <color indexed="64"/>
      </left>
      <right style="medium">
        <color indexed="64"/>
      </right>
      <top style="thick">
        <color rgb="FFFF0000"/>
      </top>
      <bottom style="thick">
        <color indexed="64"/>
      </bottom>
      <diagonal style="thick">
        <color rgb="FFFF0000"/>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medium">
        <color indexed="64"/>
      </right>
      <top style="thick">
        <color indexed="64"/>
      </top>
      <bottom/>
      <diagonal/>
    </border>
    <border>
      <left style="medium">
        <color indexed="64"/>
      </left>
      <right/>
      <top/>
      <bottom style="thick">
        <color indexed="64"/>
      </bottom>
      <diagonal/>
    </border>
    <border>
      <left style="medium">
        <color indexed="64"/>
      </left>
      <right/>
      <top style="thick">
        <color indexed="64"/>
      </top>
      <bottom/>
      <diagonal/>
    </border>
    <border>
      <left/>
      <right/>
      <top style="thick">
        <color indexed="64"/>
      </top>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
        <color indexed="64"/>
      </left>
      <right style="medium">
        <color indexed="64"/>
      </right>
      <top/>
      <bottom/>
      <diagonal/>
    </border>
    <border>
      <left/>
      <right/>
      <top/>
      <bottom style="thick">
        <color indexed="64"/>
      </bottom>
      <diagonal/>
    </border>
    <border>
      <left/>
      <right/>
      <top style="thick">
        <color indexed="64"/>
      </top>
      <bottom style="thick">
        <color indexed="64"/>
      </bottom>
      <diagonal/>
    </border>
    <border>
      <left style="thick">
        <color theme="6" tint="-0.499984740745262"/>
      </left>
      <right style="thick">
        <color theme="6" tint="-0.499984740745262"/>
      </right>
      <top style="thick">
        <color theme="6" tint="-0.499984740745262"/>
      </top>
      <bottom style="thick">
        <color theme="6" tint="-0.499984740745262"/>
      </bottom>
      <diagonal/>
    </border>
    <border>
      <left style="thick">
        <color rgb="FFFF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ck">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theme="9" tint="0.79998168889431442"/>
      </left>
      <right style="thin">
        <color theme="9" tint="0.79998168889431442"/>
      </right>
      <top/>
      <bottom style="thin">
        <color theme="9" tint="0.7999816888943144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9" tint="0.79998168889431442"/>
      </left>
      <right style="thin">
        <color theme="9" tint="0.79998168889431442"/>
      </right>
      <top style="thin">
        <color theme="9" tint="0.79998168889431442"/>
      </top>
      <bottom/>
      <diagonal/>
    </border>
    <border>
      <left/>
      <right style="thin">
        <color theme="9" tint="0.79998168889431442"/>
      </right>
      <top style="thick">
        <color indexed="64"/>
      </top>
      <bottom style="thin">
        <color theme="9" tint="0.79998168889431442"/>
      </bottom>
      <diagonal/>
    </border>
    <border>
      <left/>
      <right/>
      <top/>
      <bottom style="mediumDashed">
        <color indexed="64"/>
      </bottom>
      <diagonal/>
    </border>
    <border>
      <left/>
      <right style="mediumDashed">
        <color indexed="64"/>
      </right>
      <top/>
      <bottom style="mediumDashed">
        <color indexed="64"/>
      </bottom>
      <diagonal/>
    </border>
    <border>
      <left style="thin">
        <color theme="9" tint="0.79998168889431442"/>
      </left>
      <right/>
      <top style="thin">
        <color theme="9" tint="0.79998168889431442"/>
      </top>
      <bottom style="thin">
        <color theme="9" tint="0.79998168889431442"/>
      </bottom>
      <diagonal/>
    </border>
    <border>
      <left/>
      <right/>
      <top style="thin">
        <color theme="9" tint="0.79998168889431442"/>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right style="thin">
        <color theme="9" tint="0.79998168889431442"/>
      </right>
      <top style="medium">
        <color indexed="64"/>
      </top>
      <bottom/>
      <diagonal/>
    </border>
    <border>
      <left/>
      <right style="thin">
        <color rgb="FF000000"/>
      </right>
      <top/>
      <bottom style="thin">
        <color rgb="FF000000"/>
      </bottom>
      <diagonal/>
    </border>
    <border diagonalUp="1">
      <left style="thin">
        <color auto="1"/>
      </left>
      <right style="thin">
        <color auto="1"/>
      </right>
      <top/>
      <bottom style="thin">
        <color auto="1"/>
      </bottom>
      <diagonal style="thin">
        <color auto="1"/>
      </diagonal>
    </border>
    <border>
      <left style="thin">
        <color rgb="FF000000"/>
      </left>
      <right style="thin">
        <color rgb="FF000000"/>
      </right>
      <top/>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rgb="FF000000"/>
      </left>
      <right/>
      <top/>
      <bottom/>
      <diagonal/>
    </border>
    <border>
      <left style="thin">
        <color auto="1"/>
      </left>
      <right style="thin">
        <color auto="1"/>
      </right>
      <top/>
      <bottom style="thin">
        <color auto="1"/>
      </bottom>
      <diagonal/>
    </border>
    <border>
      <left style="thin">
        <color rgb="FF000000"/>
      </left>
      <right style="thin">
        <color auto="1"/>
      </right>
      <top style="thin">
        <color rgb="FF000000"/>
      </top>
      <bottom style="thin">
        <color rgb="FF000000"/>
      </bottom>
      <diagonal/>
    </border>
  </borders>
  <cellStyleXfs count="3">
    <xf numFmtId="0" fontId="0" fillId="0" borderId="0"/>
    <xf numFmtId="0" fontId="10" fillId="0" borderId="0"/>
    <xf numFmtId="0" fontId="104" fillId="0" borderId="0" applyNumberFormat="0" applyFill="0" applyBorder="0" applyAlignment="0" applyProtection="0"/>
  </cellStyleXfs>
  <cellXfs count="402">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2" fillId="0" borderId="1" xfId="0" applyFont="1" applyBorder="1" applyAlignment="1">
      <alignment vertical="top"/>
    </xf>
    <xf numFmtId="0" fontId="2" fillId="0" borderId="0" xfId="0" applyFont="1" applyAlignment="1">
      <alignment vertical="top"/>
    </xf>
    <xf numFmtId="0" fontId="2" fillId="0" borderId="0" xfId="0" applyFont="1" applyAlignment="1">
      <alignment vertical="center"/>
    </xf>
    <xf numFmtId="0" fontId="0" fillId="0" borderId="1" xfId="0" applyBorder="1"/>
    <xf numFmtId="0" fontId="0" fillId="0" borderId="1" xfId="0" applyBorder="1" applyAlignment="1">
      <alignment vertical="top" wrapText="1"/>
    </xf>
    <xf numFmtId="0" fontId="1" fillId="0" borderId="2" xfId="0" applyFont="1" applyBorder="1" applyAlignment="1">
      <alignment vertical="center" wrapText="1"/>
    </xf>
    <xf numFmtId="0" fontId="0" fillId="0" borderId="1" xfId="0" applyBorder="1" applyAlignment="1">
      <alignment horizontal="left" wrapText="1"/>
    </xf>
    <xf numFmtId="0" fontId="2" fillId="0" borderId="1" xfId="0" applyFont="1" applyBorder="1" applyAlignment="1">
      <alignment horizontal="center" vertical="top"/>
    </xf>
    <xf numFmtId="0" fontId="0" fillId="0" borderId="0" xfId="0" applyAlignment="1">
      <alignment vertical="top" wrapText="1"/>
    </xf>
    <xf numFmtId="0" fontId="0" fillId="0" borderId="0" xfId="0" applyAlignment="1">
      <alignment vertical="top"/>
    </xf>
    <xf numFmtId="0" fontId="5" fillId="0" borderId="0" xfId="0" applyFont="1" applyAlignment="1">
      <alignment vertical="top" wrapText="1"/>
    </xf>
    <xf numFmtId="0" fontId="6" fillId="0" borderId="0" xfId="0" applyFont="1" applyAlignment="1">
      <alignment vertical="top" wrapText="1"/>
    </xf>
    <xf numFmtId="0" fontId="0" fillId="0" borderId="1" xfId="0" applyBorder="1" applyAlignment="1">
      <alignment textRotation="180" wrapText="1"/>
    </xf>
    <xf numFmtId="0" fontId="7"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wrapText="1"/>
    </xf>
    <xf numFmtId="0" fontId="13" fillId="0" borderId="0" xfId="0" applyFont="1"/>
    <xf numFmtId="0" fontId="14" fillId="4" borderId="11" xfId="0" applyFont="1" applyFill="1" applyBorder="1"/>
    <xf numFmtId="0" fontId="14" fillId="4" borderId="0" xfId="0" applyFont="1" applyFill="1"/>
    <xf numFmtId="0" fontId="15" fillId="2" borderId="11" xfId="1" applyFont="1" applyFill="1" applyBorder="1" applyAlignment="1">
      <alignment horizontal="center" vertical="center"/>
    </xf>
    <xf numFmtId="0" fontId="16" fillId="2" borderId="0" xfId="1" applyFont="1" applyFill="1" applyAlignment="1">
      <alignment horizontal="center" vertical="center"/>
    </xf>
    <xf numFmtId="0" fontId="15" fillId="2" borderId="0" xfId="1" applyFont="1" applyFill="1" applyAlignment="1">
      <alignment horizontal="center" vertical="center"/>
    </xf>
    <xf numFmtId="0" fontId="16" fillId="2" borderId="0" xfId="0" applyFont="1" applyFill="1" applyAlignment="1">
      <alignment horizontal="center" vertical="center"/>
    </xf>
    <xf numFmtId="0" fontId="16" fillId="2" borderId="12" xfId="0" applyFont="1" applyFill="1" applyBorder="1" applyAlignment="1">
      <alignment horizontal="center" vertical="center"/>
    </xf>
    <xf numFmtId="0" fontId="13" fillId="5" borderId="0" xfId="0" applyFont="1" applyFill="1"/>
    <xf numFmtId="0" fontId="13" fillId="0" borderId="13" xfId="0" applyFont="1" applyBorder="1"/>
    <xf numFmtId="0" fontId="0" fillId="4" borderId="0" xfId="0" applyFill="1"/>
    <xf numFmtId="1" fontId="18" fillId="4" borderId="14" xfId="1" applyNumberFormat="1" applyFont="1" applyFill="1" applyBorder="1" applyAlignment="1" applyProtection="1">
      <alignment horizontal="center" vertical="center"/>
      <protection locked="0"/>
    </xf>
    <xf numFmtId="1" fontId="19" fillId="6" borderId="15" xfId="1" applyNumberFormat="1" applyFont="1" applyFill="1" applyBorder="1" applyAlignment="1">
      <alignment horizontal="center" vertical="center"/>
    </xf>
    <xf numFmtId="164" fontId="18" fillId="4" borderId="15" xfId="1" applyNumberFormat="1" applyFont="1" applyFill="1" applyBorder="1" applyAlignment="1" applyProtection="1">
      <alignment horizontal="center" vertical="center"/>
      <protection locked="0"/>
    </xf>
    <xf numFmtId="164" fontId="19" fillId="6" borderId="15" xfId="0" applyNumberFormat="1" applyFont="1" applyFill="1" applyBorder="1" applyAlignment="1">
      <alignment horizontal="center" vertical="center"/>
    </xf>
    <xf numFmtId="0" fontId="20" fillId="5" borderId="0" xfId="0" applyFont="1" applyFill="1"/>
    <xf numFmtId="0" fontId="8" fillId="2" borderId="11" xfId="0" applyFont="1" applyFill="1" applyBorder="1"/>
    <xf numFmtId="0" fontId="8" fillId="2" borderId="0" xfId="0" applyFont="1" applyFill="1"/>
    <xf numFmtId="0" fontId="8" fillId="5" borderId="12" xfId="0" applyFont="1" applyFill="1" applyBorder="1"/>
    <xf numFmtId="0" fontId="0" fillId="2" borderId="11" xfId="0" applyFill="1" applyBorder="1"/>
    <xf numFmtId="0" fontId="21" fillId="2" borderId="0" xfId="0" applyFont="1" applyFill="1"/>
    <xf numFmtId="0" fontId="22" fillId="2" borderId="0" xfId="0" applyFont="1" applyFill="1" applyAlignment="1">
      <alignment horizontal="center" vertical="center"/>
    </xf>
    <xf numFmtId="16" fontId="21" fillId="2" borderId="0" xfId="0" applyNumberFormat="1" applyFont="1" applyFill="1"/>
    <xf numFmtId="0" fontId="23" fillId="2" borderId="0" xfId="0" applyFont="1" applyFill="1"/>
    <xf numFmtId="0" fontId="16" fillId="2" borderId="16" xfId="0" applyFont="1" applyFill="1" applyBorder="1" applyAlignment="1">
      <alignment horizontal="center" vertical="center"/>
    </xf>
    <xf numFmtId="0" fontId="25" fillId="2" borderId="0" xfId="0" applyFont="1" applyFill="1" applyAlignment="1">
      <alignment horizontal="center"/>
    </xf>
    <xf numFmtId="0" fontId="26" fillId="2" borderId="0" xfId="0" applyFont="1" applyFill="1"/>
    <xf numFmtId="0" fontId="13" fillId="5" borderId="0" xfId="0" applyFont="1" applyFill="1" applyAlignment="1">
      <alignment horizontal="center"/>
    </xf>
    <xf numFmtId="0" fontId="0" fillId="2" borderId="11" xfId="0" applyFill="1" applyBorder="1" applyAlignment="1">
      <alignment horizontal="right"/>
    </xf>
    <xf numFmtId="165" fontId="18" fillId="4" borderId="15" xfId="0" applyNumberFormat="1" applyFont="1" applyFill="1" applyBorder="1" applyAlignment="1" applyProtection="1">
      <alignment horizontal="center"/>
      <protection locked="0"/>
    </xf>
    <xf numFmtId="165" fontId="2" fillId="4" borderId="15" xfId="0" applyNumberFormat="1" applyFont="1" applyFill="1" applyBorder="1" applyAlignment="1" applyProtection="1">
      <alignment horizontal="center"/>
      <protection locked="0"/>
    </xf>
    <xf numFmtId="166" fontId="2" fillId="4" borderId="15" xfId="0" applyNumberFormat="1" applyFont="1" applyFill="1" applyBorder="1" applyAlignment="1" applyProtection="1">
      <alignment horizontal="center"/>
      <protection locked="0"/>
    </xf>
    <xf numFmtId="0" fontId="7" fillId="2" borderId="0" xfId="0" applyFont="1" applyFill="1" applyAlignment="1">
      <alignment horizontal="right"/>
    </xf>
    <xf numFmtId="166" fontId="2" fillId="4" borderId="14" xfId="0" applyNumberFormat="1" applyFont="1" applyFill="1" applyBorder="1" applyAlignment="1" applyProtection="1">
      <alignment horizontal="center"/>
      <protection locked="0"/>
    </xf>
    <xf numFmtId="164" fontId="28" fillId="4" borderId="21" xfId="0" applyNumberFormat="1" applyFont="1" applyFill="1" applyBorder="1" applyAlignment="1" applyProtection="1">
      <alignment horizontal="center"/>
      <protection locked="0"/>
    </xf>
    <xf numFmtId="0" fontId="13" fillId="5" borderId="22" xfId="0" applyFont="1" applyFill="1" applyBorder="1" applyAlignment="1">
      <alignment horizontal="center"/>
    </xf>
    <xf numFmtId="164" fontId="13" fillId="5" borderId="23" xfId="0" applyNumberFormat="1" applyFont="1" applyFill="1" applyBorder="1" applyAlignment="1">
      <alignment horizontal="center" vertical="center"/>
    </xf>
    <xf numFmtId="164" fontId="13" fillId="5" borderId="24" xfId="0" applyNumberFormat="1" applyFont="1" applyFill="1" applyBorder="1" applyAlignment="1">
      <alignment horizontal="center" vertical="center"/>
    </xf>
    <xf numFmtId="0" fontId="0" fillId="2" borderId="11" xfId="0" applyFill="1" applyBorder="1" applyAlignment="1">
      <alignment horizontal="center"/>
    </xf>
    <xf numFmtId="167" fontId="18" fillId="4" borderId="15" xfId="0" applyNumberFormat="1" applyFont="1" applyFill="1" applyBorder="1" applyAlignment="1" applyProtection="1">
      <alignment horizontal="center"/>
      <protection locked="0"/>
    </xf>
    <xf numFmtId="167" fontId="2" fillId="4" borderId="15" xfId="0" applyNumberFormat="1" applyFont="1" applyFill="1" applyBorder="1" applyAlignment="1" applyProtection="1">
      <alignment horizontal="center"/>
      <protection locked="0"/>
    </xf>
    <xf numFmtId="0" fontId="29" fillId="2" borderId="0" xfId="0" applyFont="1" applyFill="1" applyAlignment="1">
      <alignment horizontal="center" vertical="center"/>
    </xf>
    <xf numFmtId="14" fontId="12" fillId="2" borderId="25" xfId="0" applyNumberFormat="1" applyFont="1" applyFill="1" applyBorder="1" applyAlignment="1">
      <alignment horizontal="center" vertical="center"/>
    </xf>
    <xf numFmtId="167" fontId="13" fillId="5" borderId="0" xfId="0" applyNumberFormat="1" applyFont="1" applyFill="1"/>
    <xf numFmtId="0" fontId="13" fillId="5" borderId="26" xfId="0" applyFont="1" applyFill="1" applyBorder="1" applyAlignment="1">
      <alignment horizontal="center"/>
    </xf>
    <xf numFmtId="164" fontId="13" fillId="5" borderId="27" xfId="0" applyNumberFormat="1" applyFont="1" applyFill="1" applyBorder="1" applyAlignment="1">
      <alignment horizontal="center"/>
    </xf>
    <xf numFmtId="0" fontId="30" fillId="2" borderId="0" xfId="0" applyFont="1" applyFill="1" applyAlignment="1">
      <alignment horizontal="center"/>
    </xf>
    <xf numFmtId="0" fontId="31" fillId="2" borderId="0" xfId="0" applyFont="1" applyFill="1" applyAlignment="1">
      <alignment horizontal="center"/>
    </xf>
    <xf numFmtId="0" fontId="13" fillId="2" borderId="0" xfId="0" applyFont="1" applyFill="1" applyAlignment="1">
      <alignment horizontal="right"/>
    </xf>
    <xf numFmtId="0" fontId="13" fillId="2" borderId="0" xfId="0" applyFont="1" applyFill="1"/>
    <xf numFmtId="0" fontId="13" fillId="2" borderId="12" xfId="0" applyFont="1" applyFill="1" applyBorder="1"/>
    <xf numFmtId="0" fontId="13" fillId="5" borderId="27" xfId="0" applyFont="1" applyFill="1" applyBorder="1"/>
    <xf numFmtId="0" fontId="25" fillId="2" borderId="11" xfId="0" applyFont="1" applyFill="1" applyBorder="1" applyAlignment="1">
      <alignment horizontal="right"/>
    </xf>
    <xf numFmtId="1" fontId="36" fillId="6" borderId="33" xfId="0" applyNumberFormat="1" applyFont="1" applyFill="1" applyBorder="1" applyAlignment="1">
      <alignment horizontal="center" vertical="center"/>
    </xf>
    <xf numFmtId="0" fontId="13" fillId="5" borderId="34" xfId="0" applyFont="1" applyFill="1" applyBorder="1" applyAlignment="1">
      <alignment horizontal="center" vertical="center"/>
    </xf>
    <xf numFmtId="164" fontId="13" fillId="5" borderId="35" xfId="0" applyNumberFormat="1" applyFont="1" applyFill="1" applyBorder="1" applyAlignment="1">
      <alignment horizontal="center" vertical="center"/>
    </xf>
    <xf numFmtId="0" fontId="25" fillId="2" borderId="11" xfId="0" applyFont="1" applyFill="1" applyBorder="1" applyAlignment="1">
      <alignment horizontal="right" vertical="top"/>
    </xf>
    <xf numFmtId="0" fontId="12" fillId="4" borderId="41" xfId="0" applyFont="1" applyFill="1" applyBorder="1" applyAlignment="1" applyProtection="1">
      <alignment horizontal="center" vertical="center"/>
      <protection locked="0"/>
    </xf>
    <xf numFmtId="0" fontId="13" fillId="5" borderId="7" xfId="0" applyFont="1" applyFill="1" applyBorder="1"/>
    <xf numFmtId="164" fontId="13" fillId="5" borderId="0" xfId="0" applyNumberFormat="1" applyFont="1" applyFill="1"/>
    <xf numFmtId="0" fontId="0" fillId="2" borderId="0" xfId="0" applyFill="1"/>
    <xf numFmtId="0" fontId="39" fillId="2" borderId="0" xfId="0" applyFont="1" applyFill="1"/>
    <xf numFmtId="0" fontId="13" fillId="5" borderId="42" xfId="0" applyFont="1" applyFill="1" applyBorder="1" applyAlignment="1">
      <alignment horizontal="center" vertical="center"/>
    </xf>
    <xf numFmtId="164" fontId="13" fillId="5" borderId="43" xfId="0" applyNumberFormat="1" applyFont="1" applyFill="1" applyBorder="1" applyAlignment="1">
      <alignment horizontal="center" vertical="center"/>
    </xf>
    <xf numFmtId="0" fontId="25" fillId="2" borderId="11" xfId="0" applyFont="1" applyFill="1" applyBorder="1" applyAlignment="1">
      <alignment horizontal="center" vertical="center"/>
    </xf>
    <xf numFmtId="168" fontId="41" fillId="6" borderId="24" xfId="0" applyNumberFormat="1" applyFont="1" applyFill="1" applyBorder="1" applyAlignment="1">
      <alignment horizontal="center" vertical="center"/>
    </xf>
    <xf numFmtId="0" fontId="42" fillId="2" borderId="0" xfId="0" applyFont="1" applyFill="1" applyAlignment="1">
      <alignment vertical="center"/>
    </xf>
    <xf numFmtId="0" fontId="25" fillId="2" borderId="0" xfId="0" applyFont="1" applyFill="1" applyAlignment="1">
      <alignment horizontal="center" vertical="center" wrapText="1"/>
    </xf>
    <xf numFmtId="164" fontId="43" fillId="6" borderId="24" xfId="0" applyNumberFormat="1" applyFont="1" applyFill="1" applyBorder="1" applyAlignment="1">
      <alignment horizontal="center" vertical="center"/>
    </xf>
    <xf numFmtId="164" fontId="36" fillId="6" borderId="33" xfId="0" applyNumberFormat="1" applyFont="1" applyFill="1" applyBorder="1" applyAlignment="1">
      <alignment horizontal="center" vertical="center"/>
    </xf>
    <xf numFmtId="0" fontId="13" fillId="5" borderId="47" xfId="0" applyFont="1" applyFill="1" applyBorder="1" applyAlignment="1">
      <alignment horizontal="center" vertical="center"/>
    </xf>
    <xf numFmtId="164" fontId="13" fillId="5" borderId="5" xfId="0" applyNumberFormat="1" applyFont="1" applyFill="1" applyBorder="1" applyAlignment="1">
      <alignment horizontal="center" vertical="center"/>
    </xf>
    <xf numFmtId="0" fontId="7" fillId="2" borderId="11" xfId="0" applyFont="1" applyFill="1" applyBorder="1" applyAlignment="1">
      <alignment horizontal="center" vertical="center"/>
    </xf>
    <xf numFmtId="0" fontId="7" fillId="2" borderId="0" xfId="0" applyFont="1" applyFill="1" applyAlignment="1">
      <alignment horizontal="center" vertical="center"/>
    </xf>
    <xf numFmtId="167" fontId="43" fillId="6" borderId="24" xfId="0" applyNumberFormat="1" applyFont="1" applyFill="1" applyBorder="1" applyAlignment="1">
      <alignment horizontal="center" vertical="center"/>
    </xf>
    <xf numFmtId="0" fontId="42" fillId="2" borderId="0" xfId="0" applyFont="1" applyFill="1" applyAlignment="1">
      <alignment horizontal="left" vertical="center"/>
    </xf>
    <xf numFmtId="0" fontId="46" fillId="4" borderId="50" xfId="0" applyFont="1" applyFill="1" applyBorder="1" applyAlignment="1" applyProtection="1">
      <alignment horizontal="center" vertical="center"/>
      <protection locked="0"/>
    </xf>
    <xf numFmtId="0" fontId="13" fillId="5" borderId="51" xfId="0" applyFont="1" applyFill="1" applyBorder="1" applyAlignment="1">
      <alignment horizontal="center" vertical="center"/>
    </xf>
    <xf numFmtId="0" fontId="13" fillId="5" borderId="52" xfId="0" applyFont="1" applyFill="1" applyBorder="1" applyAlignment="1">
      <alignment horizontal="center" vertical="center"/>
    </xf>
    <xf numFmtId="0" fontId="0" fillId="5" borderId="54" xfId="0" applyFill="1" applyBorder="1"/>
    <xf numFmtId="0" fontId="0" fillId="8" borderId="55" xfId="0" applyFill="1" applyBorder="1"/>
    <xf numFmtId="0" fontId="0" fillId="8" borderId="0" xfId="0" applyFill="1"/>
    <xf numFmtId="0" fontId="0" fillId="8" borderId="12" xfId="0" applyFill="1" applyBorder="1"/>
    <xf numFmtId="0" fontId="28" fillId="2" borderId="56" xfId="0" applyFont="1" applyFill="1" applyBorder="1"/>
    <xf numFmtId="0" fontId="47" fillId="9" borderId="7" xfId="1" applyFont="1" applyFill="1" applyBorder="1" applyAlignment="1">
      <alignment horizontal="left" vertical="center"/>
    </xf>
    <xf numFmtId="167" fontId="48" fillId="9" borderId="7" xfId="1" applyNumberFormat="1" applyFont="1" applyFill="1" applyBorder="1" applyAlignment="1">
      <alignment horizontal="center" vertical="center"/>
    </xf>
    <xf numFmtId="0" fontId="48" fillId="9" borderId="7" xfId="1" applyFont="1" applyFill="1" applyBorder="1" applyAlignment="1">
      <alignment horizontal="left" vertical="center"/>
    </xf>
    <xf numFmtId="1" fontId="49" fillId="9" borderId="7" xfId="1" applyNumberFormat="1" applyFont="1" applyFill="1" applyBorder="1" applyAlignment="1">
      <alignment horizontal="left" vertical="center"/>
    </xf>
    <xf numFmtId="2" fontId="50" fillId="9" borderId="7" xfId="1" applyNumberFormat="1" applyFont="1" applyFill="1" applyBorder="1" applyAlignment="1">
      <alignment horizontal="left" vertical="center"/>
    </xf>
    <xf numFmtId="1" fontId="51" fillId="9" borderId="7" xfId="1" applyNumberFormat="1" applyFont="1" applyFill="1" applyBorder="1" applyAlignment="1">
      <alignment horizontal="center" vertical="center"/>
    </xf>
    <xf numFmtId="169" fontId="18" fillId="9" borderId="7" xfId="1" applyNumberFormat="1" applyFont="1" applyFill="1" applyBorder="1" applyAlignment="1">
      <alignment horizontal="right" vertical="center"/>
    </xf>
    <xf numFmtId="1" fontId="18" fillId="2" borderId="8" xfId="1" applyNumberFormat="1" applyFont="1" applyFill="1" applyBorder="1" applyAlignment="1">
      <alignment vertical="center"/>
    </xf>
    <xf numFmtId="0" fontId="0" fillId="10" borderId="12" xfId="0" applyFill="1" applyBorder="1"/>
    <xf numFmtId="0" fontId="13" fillId="2" borderId="11" xfId="0" applyFont="1" applyFill="1" applyBorder="1"/>
    <xf numFmtId="1" fontId="52" fillId="2" borderId="0" xfId="1" applyNumberFormat="1" applyFont="1" applyFill="1"/>
    <xf numFmtId="0" fontId="18" fillId="2" borderId="0" xfId="1" applyFont="1" applyFill="1" applyAlignment="1">
      <alignment horizontal="center" vertical="center"/>
    </xf>
    <xf numFmtId="167" fontId="53" fillId="2" borderId="0" xfId="1" applyNumberFormat="1" applyFont="1" applyFill="1" applyAlignment="1">
      <alignment horizontal="center" vertical="center"/>
    </xf>
    <xf numFmtId="0" fontId="13" fillId="2" borderId="0" xfId="1" applyFont="1" applyFill="1" applyAlignment="1">
      <alignment horizontal="center" vertical="center"/>
    </xf>
    <xf numFmtId="167" fontId="52" fillId="2" borderId="0" xfId="1" applyNumberFormat="1" applyFont="1" applyFill="1" applyAlignment="1">
      <alignment horizontal="center" vertical="center"/>
    </xf>
    <xf numFmtId="2" fontId="54" fillId="2" borderId="0" xfId="1" applyNumberFormat="1" applyFont="1" applyFill="1" applyAlignment="1">
      <alignment horizontal="left" vertical="center"/>
    </xf>
    <xf numFmtId="169" fontId="18" fillId="9" borderId="0" xfId="1" applyNumberFormat="1" applyFont="1" applyFill="1" applyAlignment="1">
      <alignment horizontal="right" vertical="center"/>
    </xf>
    <xf numFmtId="1" fontId="18" fillId="2" borderId="12" xfId="1" applyNumberFormat="1" applyFont="1" applyFill="1" applyBorder="1" applyAlignment="1">
      <alignment vertical="center"/>
    </xf>
    <xf numFmtId="169" fontId="18" fillId="4" borderId="15" xfId="1" applyNumberFormat="1" applyFont="1" applyFill="1" applyBorder="1" applyAlignment="1" applyProtection="1">
      <alignment horizontal="center" vertical="center"/>
      <protection locked="0"/>
    </xf>
    <xf numFmtId="170" fontId="36" fillId="6" borderId="24" xfId="1" applyNumberFormat="1" applyFont="1" applyFill="1" applyBorder="1" applyAlignment="1">
      <alignment horizontal="center" vertical="center"/>
    </xf>
    <xf numFmtId="0" fontId="0" fillId="2" borderId="55" xfId="0" applyFill="1" applyBorder="1"/>
    <xf numFmtId="0" fontId="0" fillId="2" borderId="56" xfId="0" applyFill="1" applyBorder="1"/>
    <xf numFmtId="0" fontId="47" fillId="9" borderId="57" xfId="1" applyFont="1" applyFill="1" applyBorder="1" applyAlignment="1">
      <alignment horizontal="left" vertical="center"/>
    </xf>
    <xf numFmtId="167" fontId="48" fillId="9" borderId="57" xfId="1" applyNumberFormat="1" applyFont="1" applyFill="1" applyBorder="1" applyAlignment="1">
      <alignment horizontal="center" vertical="center"/>
    </xf>
    <xf numFmtId="0" fontId="48" fillId="9" borderId="57" xfId="1" applyFont="1" applyFill="1" applyBorder="1" applyAlignment="1">
      <alignment horizontal="left" vertical="center"/>
    </xf>
    <xf numFmtId="1" fontId="49" fillId="9" borderId="57" xfId="1" applyNumberFormat="1" applyFont="1" applyFill="1" applyBorder="1" applyAlignment="1">
      <alignment horizontal="left" vertical="center"/>
    </xf>
    <xf numFmtId="2" fontId="50" fillId="9" borderId="57" xfId="1" applyNumberFormat="1" applyFont="1" applyFill="1" applyBorder="1" applyAlignment="1">
      <alignment horizontal="left" vertical="center"/>
    </xf>
    <xf numFmtId="1" fontId="51" fillId="9" borderId="57" xfId="1" applyNumberFormat="1" applyFont="1" applyFill="1" applyBorder="1" applyAlignment="1">
      <alignment horizontal="center" vertical="center"/>
    </xf>
    <xf numFmtId="169" fontId="18" fillId="9" borderId="57" xfId="1" applyNumberFormat="1" applyFont="1" applyFill="1" applyBorder="1" applyAlignment="1">
      <alignment horizontal="right" vertical="center"/>
    </xf>
    <xf numFmtId="1" fontId="18" fillId="2" borderId="54" xfId="1" applyNumberFormat="1" applyFont="1" applyFill="1" applyBorder="1" applyAlignment="1">
      <alignment vertical="center"/>
    </xf>
    <xf numFmtId="2" fontId="55" fillId="2" borderId="0" xfId="1" applyNumberFormat="1" applyFont="1" applyFill="1" applyAlignment="1">
      <alignment horizontal="left" vertical="center"/>
    </xf>
    <xf numFmtId="164" fontId="36" fillId="6" borderId="24" xfId="1" applyNumberFormat="1" applyFont="1" applyFill="1" applyBorder="1" applyAlignment="1">
      <alignment horizontal="center" vertical="center"/>
    </xf>
    <xf numFmtId="167" fontId="56" fillId="9" borderId="57" xfId="1" applyNumberFormat="1" applyFont="1" applyFill="1" applyBorder="1" applyAlignment="1">
      <alignment horizontal="center" vertical="center"/>
    </xf>
    <xf numFmtId="0" fontId="56" fillId="9" borderId="57" xfId="1" applyFont="1" applyFill="1" applyBorder="1" applyAlignment="1">
      <alignment horizontal="left" vertical="center"/>
    </xf>
    <xf numFmtId="1" fontId="57" fillId="9" borderId="57" xfId="1" applyNumberFormat="1" applyFont="1" applyFill="1" applyBorder="1" applyAlignment="1">
      <alignment horizontal="left" vertical="center"/>
    </xf>
    <xf numFmtId="2" fontId="58" fillId="9" borderId="57" xfId="1" applyNumberFormat="1" applyFont="1" applyFill="1" applyBorder="1" applyAlignment="1">
      <alignment horizontal="left" vertical="center"/>
    </xf>
    <xf numFmtId="1" fontId="59" fillId="9" borderId="57" xfId="1" applyNumberFormat="1" applyFont="1" applyFill="1" applyBorder="1" applyAlignment="1">
      <alignment horizontal="center" vertical="center"/>
    </xf>
    <xf numFmtId="169" fontId="60" fillId="9" borderId="57" xfId="1" applyNumberFormat="1" applyFont="1" applyFill="1" applyBorder="1" applyAlignment="1">
      <alignment horizontal="right" vertical="center"/>
    </xf>
    <xf numFmtId="1" fontId="60" fillId="2" borderId="54" xfId="1" applyNumberFormat="1" applyFont="1" applyFill="1" applyBorder="1" applyAlignment="1">
      <alignment vertical="center"/>
    </xf>
    <xf numFmtId="1" fontId="61" fillId="2" borderId="0" xfId="1" applyNumberFormat="1" applyFont="1" applyFill="1"/>
    <xf numFmtId="0" fontId="62" fillId="2" borderId="0" xfId="1" applyFont="1" applyFill="1" applyAlignment="1">
      <alignment horizontal="center" vertical="center"/>
    </xf>
    <xf numFmtId="0" fontId="52" fillId="2" borderId="0" xfId="1" applyFont="1" applyFill="1" applyAlignment="1">
      <alignment horizontal="center" vertical="center"/>
    </xf>
    <xf numFmtId="2" fontId="63" fillId="2" borderId="0" xfId="1" applyNumberFormat="1" applyFont="1" applyFill="1" applyAlignment="1">
      <alignment horizontal="left" vertical="center"/>
    </xf>
    <xf numFmtId="169" fontId="60" fillId="9" borderId="0" xfId="1" applyNumberFormat="1" applyFont="1" applyFill="1" applyAlignment="1">
      <alignment horizontal="right" vertical="center"/>
    </xf>
    <xf numFmtId="1" fontId="60" fillId="2" borderId="12" xfId="1" applyNumberFormat="1" applyFont="1" applyFill="1" applyBorder="1" applyAlignment="1">
      <alignment vertical="center"/>
    </xf>
    <xf numFmtId="0" fontId="60" fillId="2" borderId="0" xfId="1" applyFont="1" applyFill="1" applyAlignment="1">
      <alignment horizontal="center" vertical="center"/>
    </xf>
    <xf numFmtId="167" fontId="57" fillId="9" borderId="57" xfId="1" applyNumberFormat="1" applyFont="1" applyFill="1" applyBorder="1" applyAlignment="1">
      <alignment horizontal="center" vertical="center"/>
    </xf>
    <xf numFmtId="0" fontId="57" fillId="9" borderId="57" xfId="1" applyFont="1" applyFill="1" applyBorder="1" applyAlignment="1">
      <alignment horizontal="left" vertical="center"/>
    </xf>
    <xf numFmtId="2" fontId="57" fillId="9" borderId="57" xfId="1" applyNumberFormat="1" applyFont="1" applyFill="1" applyBorder="1" applyAlignment="1">
      <alignment horizontal="left" vertical="center"/>
    </xf>
    <xf numFmtId="1" fontId="60" fillId="9" borderId="57" xfId="1" applyNumberFormat="1" applyFont="1" applyFill="1" applyBorder="1" applyAlignment="1">
      <alignment horizontal="center" vertical="center"/>
    </xf>
    <xf numFmtId="0" fontId="0" fillId="2" borderId="54" xfId="0" applyFill="1" applyBorder="1"/>
    <xf numFmtId="0" fontId="0" fillId="5" borderId="12" xfId="0" applyFill="1" applyBorder="1"/>
    <xf numFmtId="1" fontId="52" fillId="9" borderId="0" xfId="1" applyNumberFormat="1" applyFont="1" applyFill="1" applyAlignment="1">
      <alignment horizontal="center" vertical="center"/>
    </xf>
    <xf numFmtId="1" fontId="59" fillId="9" borderId="0" xfId="1" applyNumberFormat="1" applyFont="1" applyFill="1" applyAlignment="1">
      <alignment horizontal="center" vertical="center"/>
    </xf>
    <xf numFmtId="0" fontId="0" fillId="2" borderId="12" xfId="0" applyFill="1" applyBorder="1"/>
    <xf numFmtId="0" fontId="60" fillId="9" borderId="0" xfId="1" applyFont="1" applyFill="1" applyAlignment="1">
      <alignment horizontal="center" vertical="center"/>
    </xf>
    <xf numFmtId="164" fontId="18" fillId="11" borderId="15" xfId="1" applyNumberFormat="1" applyFont="1" applyFill="1" applyBorder="1" applyAlignment="1" applyProtection="1">
      <alignment horizontal="center" vertical="center"/>
      <protection locked="0"/>
    </xf>
    <xf numFmtId="171" fontId="66" fillId="9" borderId="0" xfId="1" applyNumberFormat="1" applyFont="1" applyFill="1" applyAlignment="1" applyProtection="1">
      <alignment horizontal="center" vertical="center"/>
      <protection hidden="1"/>
    </xf>
    <xf numFmtId="171" fontId="67" fillId="9" borderId="0" xfId="1" applyNumberFormat="1" applyFont="1" applyFill="1" applyAlignment="1">
      <alignment horizontal="center" vertical="center"/>
    </xf>
    <xf numFmtId="167" fontId="53" fillId="9" borderId="0" xfId="1" applyNumberFormat="1" applyFont="1" applyFill="1" applyAlignment="1">
      <alignment horizontal="center" vertical="center"/>
    </xf>
    <xf numFmtId="0" fontId="61" fillId="9" borderId="0" xfId="1" applyFont="1" applyFill="1" applyAlignment="1">
      <alignment horizontal="center" vertical="center"/>
    </xf>
    <xf numFmtId="1" fontId="52" fillId="9" borderId="0" xfId="1" applyNumberFormat="1" applyFont="1" applyFill="1" applyAlignment="1">
      <alignment horizontal="left" vertical="center"/>
    </xf>
    <xf numFmtId="2" fontId="68" fillId="9" borderId="0" xfId="1" applyNumberFormat="1" applyFont="1" applyFill="1" applyAlignment="1">
      <alignment horizontal="left" vertical="center"/>
    </xf>
    <xf numFmtId="0" fontId="69" fillId="9" borderId="0" xfId="1" applyFont="1" applyFill="1" applyAlignment="1">
      <alignment horizontal="right" vertical="center"/>
    </xf>
    <xf numFmtId="1" fontId="70" fillId="9" borderId="0" xfId="1" applyNumberFormat="1" applyFont="1" applyFill="1" applyAlignment="1">
      <alignment horizontal="center" vertical="center"/>
    </xf>
    <xf numFmtId="0" fontId="71" fillId="9" borderId="0" xfId="1" applyFont="1" applyFill="1" applyAlignment="1">
      <alignment horizontal="left" vertical="center"/>
    </xf>
    <xf numFmtId="1" fontId="72" fillId="9" borderId="0" xfId="1" applyNumberFormat="1" applyFont="1" applyFill="1" applyAlignment="1">
      <alignment horizontal="center" vertical="center"/>
    </xf>
    <xf numFmtId="2" fontId="60" fillId="9" borderId="0" xfId="1" applyNumberFormat="1" applyFont="1" applyFill="1" applyAlignment="1">
      <alignment horizontal="center" vertical="center"/>
    </xf>
    <xf numFmtId="172" fontId="18" fillId="11" borderId="15" xfId="1" applyNumberFormat="1" applyFont="1" applyFill="1" applyBorder="1" applyAlignment="1" applyProtection="1">
      <alignment horizontal="center" vertical="center"/>
      <protection locked="0"/>
    </xf>
    <xf numFmtId="167" fontId="30" fillId="2" borderId="0" xfId="1" applyNumberFormat="1" applyFont="1" applyFill="1" applyAlignment="1">
      <alignment horizontal="left" vertical="center"/>
    </xf>
    <xf numFmtId="167" fontId="70" fillId="2" borderId="0" xfId="1" applyNumberFormat="1" applyFont="1" applyFill="1" applyAlignment="1">
      <alignment horizontal="center" vertical="center"/>
    </xf>
    <xf numFmtId="0" fontId="74" fillId="2" borderId="0" xfId="1" applyFont="1" applyFill="1" applyAlignment="1">
      <alignment horizontal="left" vertical="center"/>
    </xf>
    <xf numFmtId="169" fontId="75" fillId="2" borderId="0" xfId="1" applyNumberFormat="1" applyFont="1" applyFill="1" applyAlignment="1">
      <alignment horizontal="right" vertical="center"/>
    </xf>
    <xf numFmtId="169" fontId="76" fillId="2" borderId="0" xfId="1" applyNumberFormat="1" applyFont="1" applyFill="1" applyAlignment="1">
      <alignment horizontal="right" vertical="center"/>
    </xf>
    <xf numFmtId="1" fontId="59" fillId="2" borderId="0" xfId="1" applyNumberFormat="1" applyFont="1" applyFill="1" applyAlignment="1">
      <alignment horizontal="center" vertical="center"/>
    </xf>
    <xf numFmtId="169" fontId="60" fillId="2" borderId="0" xfId="1" applyNumberFormat="1" applyFont="1" applyFill="1" applyAlignment="1">
      <alignment horizontal="right" vertical="center"/>
    </xf>
    <xf numFmtId="0" fontId="0" fillId="5" borderId="61" xfId="0" applyFill="1" applyBorder="1"/>
    <xf numFmtId="0" fontId="3" fillId="5" borderId="61" xfId="0" applyFont="1" applyFill="1" applyBorder="1"/>
    <xf numFmtId="0" fontId="13" fillId="4" borderId="0" xfId="0" applyFont="1" applyFill="1"/>
    <xf numFmtId="0" fontId="13" fillId="2" borderId="63" xfId="0" applyFont="1" applyFill="1" applyBorder="1"/>
    <xf numFmtId="0" fontId="13" fillId="2" borderId="62" xfId="0" applyFont="1" applyFill="1" applyBorder="1"/>
    <xf numFmtId="0" fontId="13" fillId="2" borderId="55" xfId="0" applyFont="1" applyFill="1" applyBorder="1"/>
    <xf numFmtId="0" fontId="13" fillId="2" borderId="57" xfId="0" applyFont="1" applyFill="1" applyBorder="1" applyAlignment="1">
      <alignment horizontal="center"/>
    </xf>
    <xf numFmtId="0" fontId="13" fillId="2" borderId="57" xfId="0" applyFont="1" applyFill="1" applyBorder="1"/>
    <xf numFmtId="0" fontId="13" fillId="2" borderId="56" xfId="0" applyFont="1" applyFill="1" applyBorder="1"/>
    <xf numFmtId="173" fontId="13" fillId="2" borderId="0" xfId="0" applyNumberFormat="1" applyFont="1" applyFill="1" applyAlignment="1">
      <alignment horizontal="center"/>
    </xf>
    <xf numFmtId="0" fontId="13" fillId="2" borderId="0" xfId="0" applyFont="1" applyFill="1" applyAlignment="1">
      <alignment horizontal="center"/>
    </xf>
    <xf numFmtId="1" fontId="13" fillId="2" borderId="0" xfId="0" applyNumberFormat="1" applyFont="1" applyFill="1" applyAlignment="1">
      <alignment horizontal="center"/>
    </xf>
    <xf numFmtId="0" fontId="77" fillId="2" borderId="0" xfId="0" applyFont="1" applyFill="1" applyAlignment="1">
      <alignment horizontal="center"/>
    </xf>
    <xf numFmtId="0" fontId="12" fillId="2" borderId="0" xfId="0" applyFont="1" applyFill="1"/>
    <xf numFmtId="0" fontId="78" fillId="2" borderId="0" xfId="0" applyFont="1" applyFill="1"/>
    <xf numFmtId="2" fontId="69" fillId="5" borderId="0" xfId="1" applyNumberFormat="1" applyFont="1" applyFill="1" applyAlignment="1">
      <alignment horizontal="left" vertical="center"/>
    </xf>
    <xf numFmtId="0" fontId="79" fillId="9" borderId="11" xfId="1" applyFont="1" applyFill="1" applyBorder="1" applyAlignment="1">
      <alignment horizontal="left" vertical="center"/>
    </xf>
    <xf numFmtId="0" fontId="60" fillId="5" borderId="0" xfId="1" applyFont="1" applyFill="1" applyAlignment="1">
      <alignment horizontal="center" vertical="center"/>
    </xf>
    <xf numFmtId="167" fontId="80" fillId="5" borderId="0" xfId="1" applyNumberFormat="1" applyFont="1" applyFill="1" applyAlignment="1">
      <alignment horizontal="center" vertical="center"/>
    </xf>
    <xf numFmtId="1" fontId="69" fillId="5" borderId="0" xfId="1" applyNumberFormat="1" applyFont="1" applyFill="1" applyAlignment="1">
      <alignment horizontal="left" vertical="center"/>
    </xf>
    <xf numFmtId="0" fontId="81" fillId="9" borderId="11" xfId="1" applyFont="1" applyFill="1" applyBorder="1" applyAlignment="1">
      <alignment horizontal="left" vertical="center"/>
    </xf>
    <xf numFmtId="167" fontId="18" fillId="11" borderId="15" xfId="1" applyNumberFormat="1" applyFont="1" applyFill="1" applyBorder="1" applyAlignment="1" applyProtection="1">
      <alignment horizontal="center" vertical="center"/>
      <protection locked="0"/>
    </xf>
    <xf numFmtId="0" fontId="82" fillId="2" borderId="0" xfId="0" applyFont="1" applyFill="1" applyAlignment="1">
      <alignment vertical="center"/>
    </xf>
    <xf numFmtId="0" fontId="18" fillId="5" borderId="0" xfId="1" applyFont="1" applyFill="1" applyAlignment="1">
      <alignment horizontal="left" vertical="center"/>
    </xf>
    <xf numFmtId="1" fontId="61" fillId="5" borderId="0" xfId="1" applyNumberFormat="1" applyFont="1" applyFill="1" applyAlignment="1">
      <alignment horizontal="left" vertical="center"/>
    </xf>
    <xf numFmtId="2" fontId="60" fillId="5" borderId="0" xfId="1" applyNumberFormat="1" applyFont="1" applyFill="1" applyAlignment="1">
      <alignment horizontal="left" vertical="center"/>
    </xf>
    <xf numFmtId="0" fontId="60" fillId="5" borderId="0" xfId="1" applyFont="1" applyFill="1" applyAlignment="1">
      <alignment horizontal="left" vertical="center"/>
    </xf>
    <xf numFmtId="167" fontId="18" fillId="4" borderId="64" xfId="1" applyNumberFormat="1" applyFont="1" applyFill="1" applyBorder="1" applyAlignment="1" applyProtection="1">
      <alignment horizontal="center" vertical="center"/>
      <protection locked="0"/>
    </xf>
    <xf numFmtId="0" fontId="82" fillId="2" borderId="65" xfId="0" applyFont="1" applyFill="1" applyBorder="1" applyAlignment="1">
      <alignment vertical="center"/>
    </xf>
    <xf numFmtId="164" fontId="19" fillId="6" borderId="24" xfId="1" applyNumberFormat="1" applyFont="1" applyFill="1" applyBorder="1" applyAlignment="1" applyProtection="1">
      <alignment horizontal="center" vertical="center"/>
      <protection hidden="1"/>
    </xf>
    <xf numFmtId="0" fontId="0" fillId="5" borderId="68" xfId="0" applyFill="1" applyBorder="1"/>
    <xf numFmtId="0" fontId="3" fillId="5" borderId="12" xfId="0" applyFont="1" applyFill="1" applyBorder="1"/>
    <xf numFmtId="0" fontId="81" fillId="13" borderId="14" xfId="1" applyFont="1" applyFill="1" applyBorder="1" applyAlignment="1">
      <alignment horizontal="left" vertical="center"/>
    </xf>
    <xf numFmtId="0" fontId="13" fillId="5" borderId="69" xfId="0" applyFont="1" applyFill="1" applyBorder="1"/>
    <xf numFmtId="0" fontId="13" fillId="5" borderId="69" xfId="0" applyFont="1" applyFill="1" applyBorder="1" applyAlignment="1">
      <alignment horizontal="center"/>
    </xf>
    <xf numFmtId="0" fontId="13" fillId="5" borderId="70" xfId="0" applyFont="1" applyFill="1" applyBorder="1"/>
    <xf numFmtId="0" fontId="81" fillId="13" borderId="71" xfId="1" applyFont="1" applyFill="1" applyBorder="1" applyAlignment="1">
      <alignment horizontal="left" vertical="center"/>
    </xf>
    <xf numFmtId="0" fontId="13" fillId="5" borderId="66" xfId="0" applyFont="1" applyFill="1" applyBorder="1"/>
    <xf numFmtId="0" fontId="3" fillId="5" borderId="67" xfId="0" applyFont="1" applyFill="1" applyBorder="1"/>
    <xf numFmtId="169" fontId="86" fillId="4" borderId="72" xfId="1" applyNumberFormat="1" applyFont="1" applyFill="1" applyBorder="1" applyAlignment="1">
      <alignment horizontal="right" vertical="center"/>
    </xf>
    <xf numFmtId="169" fontId="87" fillId="4" borderId="73" xfId="1" applyNumberFormat="1" applyFont="1" applyFill="1" applyBorder="1" applyAlignment="1">
      <alignment horizontal="right" vertical="center"/>
    </xf>
    <xf numFmtId="0" fontId="13" fillId="4" borderId="13" xfId="0" applyFont="1" applyFill="1" applyBorder="1"/>
    <xf numFmtId="0" fontId="88" fillId="4" borderId="73" xfId="1" applyFont="1" applyFill="1" applyBorder="1" applyAlignment="1">
      <alignment horizontal="left" vertical="center"/>
    </xf>
    <xf numFmtId="0" fontId="87" fillId="4" borderId="73" xfId="1" applyFont="1" applyFill="1" applyBorder="1" applyAlignment="1">
      <alignment horizontal="center" vertical="center"/>
    </xf>
    <xf numFmtId="1" fontId="87" fillId="4" borderId="73" xfId="1" applyNumberFormat="1" applyFont="1" applyFill="1" applyBorder="1" applyAlignment="1">
      <alignment horizontal="center" vertical="center"/>
    </xf>
    <xf numFmtId="171" fontId="87" fillId="4" borderId="73" xfId="1" applyNumberFormat="1" applyFont="1" applyFill="1" applyBorder="1" applyAlignment="1">
      <alignment horizontal="center" vertical="center"/>
    </xf>
    <xf numFmtId="1" fontId="87" fillId="4" borderId="73" xfId="1" applyNumberFormat="1" applyFont="1" applyFill="1" applyBorder="1" applyAlignment="1">
      <alignment horizontal="right" vertical="center"/>
    </xf>
    <xf numFmtId="1" fontId="89" fillId="4" borderId="73" xfId="1" applyNumberFormat="1" applyFont="1" applyFill="1" applyBorder="1" applyAlignment="1">
      <alignment horizontal="left" vertical="center"/>
    </xf>
    <xf numFmtId="169" fontId="90" fillId="4" borderId="73" xfId="1" applyNumberFormat="1" applyFont="1" applyFill="1" applyBorder="1" applyAlignment="1">
      <alignment horizontal="right" vertical="center"/>
    </xf>
    <xf numFmtId="1" fontId="88" fillId="4" borderId="73" xfId="1" applyNumberFormat="1" applyFont="1" applyFill="1" applyBorder="1" applyAlignment="1">
      <alignment horizontal="left" vertical="center"/>
    </xf>
    <xf numFmtId="0" fontId="91" fillId="4" borderId="73" xfId="1" applyFont="1" applyFill="1" applyBorder="1" applyAlignment="1">
      <alignment horizontal="left" vertical="center"/>
    </xf>
    <xf numFmtId="0" fontId="91" fillId="4" borderId="73" xfId="1" applyFont="1" applyFill="1" applyBorder="1" applyAlignment="1">
      <alignment horizontal="center" vertical="center"/>
    </xf>
    <xf numFmtId="2" fontId="87" fillId="4" borderId="73" xfId="1" applyNumberFormat="1" applyFont="1" applyFill="1" applyBorder="1" applyAlignment="1">
      <alignment horizontal="center" vertical="center"/>
    </xf>
    <xf numFmtId="1" fontId="90" fillId="4" borderId="73" xfId="1" applyNumberFormat="1" applyFont="1" applyFill="1" applyBorder="1" applyAlignment="1">
      <alignment horizontal="center" vertical="center"/>
    </xf>
    <xf numFmtId="0" fontId="87" fillId="4" borderId="74" xfId="1" applyFont="1" applyFill="1" applyBorder="1" applyAlignment="1">
      <alignment horizontal="center" vertical="center"/>
    </xf>
    <xf numFmtId="1" fontId="87" fillId="4" borderId="74" xfId="1" applyNumberFormat="1" applyFont="1" applyFill="1" applyBorder="1" applyAlignment="1">
      <alignment horizontal="center" vertical="center"/>
    </xf>
    <xf numFmtId="171" fontId="87" fillId="4" borderId="74" xfId="1" applyNumberFormat="1" applyFont="1" applyFill="1" applyBorder="1" applyAlignment="1">
      <alignment horizontal="center" vertical="center"/>
    </xf>
    <xf numFmtId="2" fontId="87" fillId="4" borderId="74" xfId="1" applyNumberFormat="1" applyFont="1" applyFill="1" applyBorder="1" applyAlignment="1">
      <alignment horizontal="center" vertical="center"/>
    </xf>
    <xf numFmtId="1" fontId="87" fillId="4" borderId="74" xfId="1" applyNumberFormat="1" applyFont="1" applyFill="1" applyBorder="1" applyAlignment="1">
      <alignment horizontal="right" vertical="center"/>
    </xf>
    <xf numFmtId="169" fontId="87" fillId="4" borderId="74" xfId="1" applyNumberFormat="1" applyFont="1" applyFill="1" applyBorder="1" applyAlignment="1">
      <alignment horizontal="right" vertical="center"/>
    </xf>
    <xf numFmtId="169" fontId="87" fillId="4" borderId="75" xfId="1" applyNumberFormat="1" applyFont="1" applyFill="1" applyBorder="1" applyAlignment="1">
      <alignment horizontal="right" vertical="center"/>
    </xf>
    <xf numFmtId="0" fontId="13" fillId="4" borderId="76" xfId="0" applyFont="1" applyFill="1" applyBorder="1"/>
    <xf numFmtId="0" fontId="13" fillId="4" borderId="77" xfId="0" applyFont="1" applyFill="1" applyBorder="1"/>
    <xf numFmtId="0" fontId="9" fillId="2" borderId="8" xfId="0" applyFont="1" applyFill="1" applyBorder="1" applyAlignment="1">
      <alignment horizontal="left" vertical="center"/>
    </xf>
    <xf numFmtId="0" fontId="87" fillId="4" borderId="73" xfId="0" applyFont="1" applyFill="1" applyBorder="1" applyAlignment="1">
      <alignment horizontal="center" vertical="center"/>
    </xf>
    <xf numFmtId="0" fontId="0" fillId="0" borderId="82" xfId="0" applyBorder="1"/>
    <xf numFmtId="0" fontId="0" fillId="0" borderId="0" xfId="0" applyAlignment="1">
      <alignment horizontal="center" vertical="center"/>
    </xf>
    <xf numFmtId="0" fontId="0" fillId="0" borderId="0" xfId="0" applyAlignment="1">
      <alignment horizontal="center" vertical="top" wrapText="1"/>
    </xf>
    <xf numFmtId="0" fontId="1" fillId="0" borderId="0" xfId="0" applyFont="1" applyAlignment="1">
      <alignment horizontal="center" vertical="center" wrapText="1"/>
    </xf>
    <xf numFmtId="0" fontId="1" fillId="0" borderId="0" xfId="0" applyFont="1" applyAlignment="1">
      <alignment vertical="center" wrapText="1"/>
    </xf>
    <xf numFmtId="0" fontId="0" fillId="0" borderId="3" xfId="0" applyBorder="1"/>
    <xf numFmtId="0" fontId="0" fillId="18" borderId="0" xfId="0" applyFill="1" applyAlignment="1">
      <alignment wrapText="1"/>
    </xf>
    <xf numFmtId="0" fontId="0" fillId="19" borderId="0" xfId="0" applyFill="1" applyAlignment="1">
      <alignment wrapText="1"/>
    </xf>
    <xf numFmtId="0" fontId="0" fillId="20" borderId="0" xfId="0" applyFill="1" applyAlignment="1">
      <alignment wrapText="1"/>
    </xf>
    <xf numFmtId="0" fontId="0" fillId="17" borderId="0" xfId="0" applyFill="1" applyAlignment="1">
      <alignment wrapText="1"/>
    </xf>
    <xf numFmtId="0" fontId="0" fillId="0" borderId="3" xfId="0" applyBorder="1" applyAlignment="1">
      <alignment horizontal="center" vertical="top" wrapText="1"/>
    </xf>
    <xf numFmtId="0" fontId="105" fillId="0" borderId="0" xfId="0" applyFont="1" applyAlignment="1">
      <alignment vertical="top" wrapText="1"/>
    </xf>
    <xf numFmtId="16" fontId="0" fillId="0" borderId="0" xfId="0" applyNumberFormat="1"/>
    <xf numFmtId="15" fontId="0" fillId="0" borderId="0" xfId="0" applyNumberFormat="1"/>
    <xf numFmtId="0" fontId="0" fillId="0" borderId="83" xfId="0" applyBorder="1" applyAlignment="1">
      <alignment horizontal="center" vertical="center" wrapText="1"/>
    </xf>
    <xf numFmtId="0" fontId="0" fillId="0" borderId="2" xfId="0" applyBorder="1" applyAlignment="1">
      <alignment horizontal="center" vertical="center"/>
    </xf>
    <xf numFmtId="0" fontId="106" fillId="0" borderId="1" xfId="2" applyFont="1" applyFill="1" applyBorder="1" applyAlignment="1">
      <alignment vertical="center" wrapText="1"/>
    </xf>
    <xf numFmtId="0" fontId="107" fillId="0" borderId="1" xfId="0" applyFont="1" applyBorder="1" applyAlignment="1">
      <alignment horizontal="center" vertical="center" wrapText="1"/>
    </xf>
    <xf numFmtId="0" fontId="108" fillId="0" borderId="1" xfId="2" applyFont="1" applyFill="1" applyBorder="1" applyAlignment="1">
      <alignment vertical="center" wrapText="1"/>
    </xf>
    <xf numFmtId="0" fontId="107" fillId="0" borderId="2" xfId="0" applyFont="1" applyBorder="1" applyAlignment="1">
      <alignment horizontal="center" vertical="center" wrapText="1"/>
    </xf>
    <xf numFmtId="0" fontId="107" fillId="0" borderId="2" xfId="0" applyFont="1" applyBorder="1" applyAlignment="1">
      <alignment horizontal="center" vertical="center"/>
    </xf>
    <xf numFmtId="0" fontId="107" fillId="0" borderId="2" xfId="0" applyFont="1" applyBorder="1" applyAlignment="1">
      <alignment vertical="center" wrapText="1"/>
    </xf>
    <xf numFmtId="0" fontId="107" fillId="0" borderId="1" xfId="0" applyFont="1" applyBorder="1" applyAlignment="1">
      <alignment vertical="center" wrapText="1"/>
    </xf>
    <xf numFmtId="0" fontId="25" fillId="0" borderId="3" xfId="0" applyFont="1" applyBorder="1" applyAlignment="1">
      <alignment horizontal="center" vertical="center" wrapText="1"/>
    </xf>
    <xf numFmtId="0" fontId="0" fillId="0" borderId="4" xfId="0" applyBorder="1" applyAlignment="1">
      <alignment horizontal="center" vertical="top" wrapText="1"/>
    </xf>
    <xf numFmtId="0" fontId="106" fillId="0" borderId="84" xfId="2" applyFont="1" applyFill="1" applyBorder="1" applyAlignment="1">
      <alignment vertical="center" wrapText="1"/>
    </xf>
    <xf numFmtId="0" fontId="106" fillId="0" borderId="1" xfId="2" applyFont="1" applyFill="1" applyBorder="1" applyAlignment="1">
      <alignment horizontal="center" vertical="top" wrapText="1"/>
    </xf>
    <xf numFmtId="0" fontId="1" fillId="0" borderId="1" xfId="0" applyFont="1" applyBorder="1" applyAlignment="1">
      <alignment horizontal="center" wrapText="1"/>
    </xf>
    <xf numFmtId="0" fontId="110" fillId="14" borderId="1" xfId="0" applyFont="1" applyFill="1" applyBorder="1" applyAlignment="1">
      <alignment vertical="center" wrapText="1"/>
    </xf>
    <xf numFmtId="0" fontId="110" fillId="15" borderId="1" xfId="0" applyFont="1" applyFill="1" applyBorder="1" applyAlignment="1">
      <alignment vertical="center" wrapText="1"/>
    </xf>
    <xf numFmtId="0" fontId="110" fillId="15" borderId="1" xfId="0" applyFont="1" applyFill="1" applyBorder="1" applyAlignment="1">
      <alignment horizontal="center" vertical="center" wrapText="1"/>
    </xf>
    <xf numFmtId="0" fontId="109" fillId="15" borderId="1" xfId="0" applyFont="1" applyFill="1" applyBorder="1" applyAlignment="1">
      <alignment vertical="center" wrapText="1"/>
    </xf>
    <xf numFmtId="0" fontId="110" fillId="16" borderId="1" xfId="0" applyFont="1" applyFill="1" applyBorder="1" applyAlignment="1">
      <alignment vertical="center" wrapText="1"/>
    </xf>
    <xf numFmtId="0" fontId="109" fillId="16" borderId="1" xfId="0" applyFont="1" applyFill="1" applyBorder="1" applyAlignment="1">
      <alignment vertical="center" wrapText="1"/>
    </xf>
    <xf numFmtId="0" fontId="110" fillId="16" borderId="1" xfId="0" applyFont="1" applyFill="1" applyBorder="1" applyAlignment="1">
      <alignment horizontal="center" vertical="center" wrapText="1"/>
    </xf>
    <xf numFmtId="14" fontId="110" fillId="15" borderId="1" xfId="0" applyNumberFormat="1" applyFont="1" applyFill="1" applyBorder="1" applyAlignment="1">
      <alignment vertical="center" wrapText="1"/>
    </xf>
    <xf numFmtId="14" fontId="110" fillId="16" borderId="1" xfId="0" applyNumberFormat="1" applyFont="1" applyFill="1" applyBorder="1" applyAlignment="1">
      <alignment vertical="center" wrapText="1"/>
    </xf>
    <xf numFmtId="0" fontId="110" fillId="21" borderId="1" xfId="0" applyFont="1" applyFill="1" applyBorder="1" applyAlignment="1">
      <alignment vertical="center" wrapText="1"/>
    </xf>
    <xf numFmtId="0" fontId="0" fillId="0" borderId="85" xfId="0" applyBorder="1"/>
    <xf numFmtId="0" fontId="106" fillId="0" borderId="1" xfId="2" applyFont="1" applyFill="1" applyBorder="1" applyAlignment="1">
      <alignment horizontal="center" vertical="center" wrapText="1"/>
    </xf>
    <xf numFmtId="0" fontId="111" fillId="0" borderId="0" xfId="0" applyFont="1"/>
    <xf numFmtId="0" fontId="111" fillId="0" borderId="1" xfId="0" applyFont="1" applyBorder="1" applyAlignment="1">
      <alignment wrapText="1"/>
    </xf>
    <xf numFmtId="0" fontId="112" fillId="0" borderId="1" xfId="2" applyFont="1" applyFill="1" applyBorder="1" applyAlignment="1">
      <alignment vertical="center" wrapText="1"/>
    </xf>
    <xf numFmtId="0" fontId="112" fillId="0" borderId="1" xfId="2" applyFont="1" applyFill="1" applyBorder="1" applyAlignment="1">
      <alignment horizontal="center" vertical="top" wrapText="1"/>
    </xf>
    <xf numFmtId="0" fontId="113" fillId="0" borderId="1" xfId="0" applyFont="1" applyBorder="1" applyAlignment="1">
      <alignment horizontal="center" vertical="center" wrapText="1"/>
    </xf>
    <xf numFmtId="0" fontId="113" fillId="0" borderId="2" xfId="0" applyFont="1" applyBorder="1" applyAlignment="1">
      <alignment horizontal="center" vertical="center" wrapText="1"/>
    </xf>
    <xf numFmtId="0" fontId="111" fillId="0" borderId="2" xfId="0" applyFont="1" applyBorder="1" applyAlignment="1">
      <alignment horizontal="center" vertical="center"/>
    </xf>
    <xf numFmtId="0" fontId="113" fillId="0" borderId="2" xfId="0" applyFont="1" applyBorder="1" applyAlignment="1">
      <alignment vertical="center" wrapText="1"/>
    </xf>
    <xf numFmtId="0" fontId="113" fillId="0" borderId="1" xfId="0" applyFont="1" applyBorder="1" applyAlignment="1">
      <alignment vertical="center" wrapText="1"/>
    </xf>
    <xf numFmtId="0" fontId="111" fillId="0" borderId="3" xfId="0" applyFont="1" applyBorder="1" applyAlignment="1">
      <alignment horizontal="center" vertical="center" wrapText="1"/>
    </xf>
    <xf numFmtId="0" fontId="111" fillId="0" borderId="3" xfId="0" applyFont="1" applyBorder="1" applyAlignment="1">
      <alignment horizontal="center" vertical="top" wrapText="1"/>
    </xf>
    <xf numFmtId="0" fontId="111" fillId="0" borderId="83" xfId="0" applyFont="1" applyBorder="1" applyAlignment="1">
      <alignment horizontal="center" vertical="center" wrapText="1"/>
    </xf>
    <xf numFmtId="0" fontId="111" fillId="0" borderId="3" xfId="0" applyFont="1" applyBorder="1" applyAlignment="1">
      <alignment horizontal="center" vertical="center"/>
    </xf>
    <xf numFmtId="0" fontId="111" fillId="0" borderId="87" xfId="0" applyFont="1" applyBorder="1" applyAlignment="1">
      <alignment horizontal="center" vertical="center" wrapText="1"/>
    </xf>
    <xf numFmtId="0" fontId="111" fillId="0" borderId="4" xfId="0" applyFont="1" applyBorder="1" applyAlignment="1">
      <alignment horizontal="center" vertical="center" wrapText="1"/>
    </xf>
    <xf numFmtId="0" fontId="111" fillId="0" borderId="86" xfId="0" applyFont="1" applyBorder="1" applyAlignment="1">
      <alignment horizontal="center" vertical="center"/>
    </xf>
    <xf numFmtId="0" fontId="111" fillId="0" borderId="3" xfId="0" applyFont="1" applyBorder="1" applyAlignment="1">
      <alignment horizontal="center" vertical="top"/>
    </xf>
    <xf numFmtId="0" fontId="111" fillId="0" borderId="4" xfId="0" applyFont="1" applyBorder="1" applyAlignment="1">
      <alignment horizontal="center" vertical="center"/>
    </xf>
    <xf numFmtId="0" fontId="111" fillId="0" borderId="1" xfId="0" applyFont="1" applyBorder="1" applyAlignment="1">
      <alignment horizontal="center" vertical="center" wrapText="1"/>
    </xf>
    <xf numFmtId="0" fontId="107" fillId="0" borderId="88" xfId="0" applyFont="1" applyBorder="1" applyAlignment="1">
      <alignment horizontal="center" vertical="center" wrapText="1"/>
    </xf>
    <xf numFmtId="0" fontId="1" fillId="0" borderId="88" xfId="0" applyFont="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textRotation="180"/>
    </xf>
    <xf numFmtId="0" fontId="0" fillId="0" borderId="3" xfId="0" applyBorder="1" applyAlignment="1">
      <alignment wrapText="1"/>
    </xf>
    <xf numFmtId="0" fontId="0" fillId="0" borderId="1" xfId="0" applyBorder="1" applyAlignment="1">
      <alignment textRotation="180"/>
    </xf>
    <xf numFmtId="0" fontId="2" fillId="0" borderId="1" xfId="0" applyFont="1" applyBorder="1" applyAlignment="1">
      <alignment horizontal="center" vertical="center" wrapText="1"/>
    </xf>
    <xf numFmtId="0" fontId="0" fillId="0" borderId="89" xfId="0" applyBorder="1" applyAlignment="1">
      <alignment horizontal="center" vertical="center" wrapText="1"/>
    </xf>
    <xf numFmtId="0" fontId="0" fillId="0" borderId="89" xfId="0" applyBorder="1" applyAlignment="1">
      <alignment horizontal="center" vertical="center"/>
    </xf>
    <xf numFmtId="0" fontId="0" fillId="0" borderId="1" xfId="0" applyBorder="1" applyAlignment="1">
      <alignment horizontal="center" vertical="center" textRotation="180"/>
    </xf>
    <xf numFmtId="0" fontId="0" fillId="0" borderId="90" xfId="0" applyBorder="1" applyAlignment="1">
      <alignment horizontal="center" vertical="center" textRotation="180"/>
    </xf>
    <xf numFmtId="167" fontId="53" fillId="2" borderId="0" xfId="1" applyNumberFormat="1" applyFont="1" applyFill="1" applyAlignment="1">
      <alignment horizontal="left" vertical="center" wrapText="1"/>
    </xf>
    <xf numFmtId="0" fontId="7" fillId="2" borderId="0" xfId="0" applyFont="1" applyFill="1" applyAlignment="1">
      <alignment horizontal="left" wrapText="1"/>
    </xf>
    <xf numFmtId="0" fontId="7" fillId="2" borderId="12" xfId="0" applyFont="1" applyFill="1" applyBorder="1" applyAlignment="1">
      <alignment horizontal="left" wrapText="1"/>
    </xf>
    <xf numFmtId="0" fontId="69" fillId="5" borderId="0" xfId="1" applyFont="1" applyFill="1" applyAlignment="1">
      <alignment horizontal="left" vertical="center"/>
    </xf>
    <xf numFmtId="0" fontId="69" fillId="5" borderId="0" xfId="0" applyFont="1" applyFill="1" applyAlignment="1">
      <alignment horizontal="left" vertical="center"/>
    </xf>
    <xf numFmtId="0" fontId="16" fillId="5" borderId="35" xfId="0" applyFont="1" applyFill="1" applyBorder="1" applyAlignment="1">
      <alignment horizontal="left" vertical="center" wrapText="1"/>
    </xf>
    <xf numFmtId="0" fontId="16" fillId="0" borderId="48" xfId="0" applyFont="1" applyBorder="1" applyAlignment="1">
      <alignment horizontal="left" vertical="center" wrapText="1"/>
    </xf>
    <xf numFmtId="0" fontId="16" fillId="0" borderId="49" xfId="0" applyFont="1" applyBorder="1" applyAlignment="1">
      <alignment horizontal="left" vertical="center" wrapText="1"/>
    </xf>
    <xf numFmtId="0" fontId="13" fillId="5" borderId="52" xfId="0" applyFont="1" applyFill="1" applyBorder="1" applyAlignment="1">
      <alignment wrapText="1"/>
    </xf>
    <xf numFmtId="0" fontId="13" fillId="0" borderId="52" xfId="0" applyFont="1" applyBorder="1" applyAlignment="1">
      <alignment wrapText="1"/>
    </xf>
    <xf numFmtId="0" fontId="13" fillId="0" borderId="53" xfId="0" applyFont="1" applyBorder="1" applyAlignment="1">
      <alignment wrapText="1"/>
    </xf>
    <xf numFmtId="0" fontId="92" fillId="4" borderId="0" xfId="1" applyFont="1" applyFill="1" applyAlignment="1">
      <alignment horizontal="center" vertical="center" wrapText="1"/>
    </xf>
    <xf numFmtId="0" fontId="93" fillId="4" borderId="0" xfId="0" applyFont="1" applyFill="1" applyAlignment="1">
      <alignment vertical="center" wrapText="1"/>
    </xf>
    <xf numFmtId="0" fontId="11" fillId="4" borderId="78" xfId="1" applyFont="1" applyFill="1"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13" fillId="4" borderId="7"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1" xfId="0" applyBorder="1" applyAlignment="1">
      <alignment horizontal="center" vertical="center" wrapText="1"/>
    </xf>
    <xf numFmtId="0" fontId="52" fillId="2" borderId="0" xfId="0" applyFont="1" applyFill="1" applyAlignment="1">
      <alignment horizontal="left" vertical="top" wrapText="1"/>
    </xf>
    <xf numFmtId="0" fontId="7" fillId="2" borderId="0" xfId="0" applyFont="1" applyFill="1" applyAlignment="1">
      <alignment horizontal="left" vertical="top" wrapText="1"/>
    </xf>
    <xf numFmtId="0" fontId="7" fillId="2" borderId="12" xfId="0" applyFont="1" applyFill="1" applyBorder="1" applyAlignment="1">
      <alignment horizontal="left" vertical="top" wrapText="1"/>
    </xf>
    <xf numFmtId="0" fontId="7" fillId="2" borderId="66" xfId="0" applyFont="1" applyFill="1" applyBorder="1" applyAlignment="1">
      <alignment horizontal="left" vertical="top" wrapText="1"/>
    </xf>
    <xf numFmtId="0" fontId="7" fillId="2" borderId="67" xfId="0" applyFont="1" applyFill="1" applyBorder="1" applyAlignment="1">
      <alignment horizontal="left" vertical="top" wrapText="1"/>
    </xf>
    <xf numFmtId="0" fontId="47" fillId="2" borderId="11" xfId="0" applyFont="1" applyFill="1" applyBorder="1" applyAlignment="1">
      <alignment horizontal="center"/>
    </xf>
    <xf numFmtId="0" fontId="6" fillId="0" borderId="0" xfId="0" applyFont="1" applyAlignment="1">
      <alignment horizontal="center"/>
    </xf>
    <xf numFmtId="0" fontId="6" fillId="0" borderId="12" xfId="0" applyFont="1" applyBorder="1" applyAlignment="1">
      <alignment horizontal="center"/>
    </xf>
    <xf numFmtId="0" fontId="18" fillId="5" borderId="0" xfId="1" applyFont="1" applyFill="1" applyAlignment="1">
      <alignment horizontal="left" vertical="center"/>
    </xf>
    <xf numFmtId="0" fontId="13" fillId="5" borderId="0" xfId="0" applyFont="1" applyFill="1" applyAlignment="1">
      <alignment vertical="center"/>
    </xf>
    <xf numFmtId="0" fontId="60" fillId="5" borderId="0" xfId="1" applyFont="1" applyFill="1" applyAlignment="1">
      <alignment horizontal="left" vertical="center"/>
    </xf>
    <xf numFmtId="0" fontId="61" fillId="5" borderId="0" xfId="0" applyFont="1" applyFill="1" applyAlignment="1">
      <alignment vertical="center"/>
    </xf>
    <xf numFmtId="167" fontId="69" fillId="5" borderId="0" xfId="1" applyNumberFormat="1" applyFont="1" applyFill="1" applyAlignment="1">
      <alignment horizontal="center" vertical="center" wrapText="1"/>
    </xf>
    <xf numFmtId="0" fontId="13" fillId="5" borderId="0" xfId="0" applyFont="1" applyFill="1" applyAlignment="1">
      <alignment vertical="center" wrapText="1"/>
    </xf>
    <xf numFmtId="167" fontId="53" fillId="9" borderId="0" xfId="1" applyNumberFormat="1" applyFont="1" applyFill="1" applyAlignment="1">
      <alignment horizontal="left" vertical="center"/>
    </xf>
    <xf numFmtId="167" fontId="53" fillId="9" borderId="12" xfId="1" applyNumberFormat="1" applyFont="1" applyFill="1" applyBorder="1" applyAlignment="1">
      <alignment horizontal="left" vertical="center"/>
    </xf>
    <xf numFmtId="167" fontId="64" fillId="9" borderId="0" xfId="1" applyNumberFormat="1" applyFont="1" applyFill="1" applyAlignment="1">
      <alignment horizontal="center" vertical="center" wrapText="1"/>
    </xf>
    <xf numFmtId="0" fontId="7" fillId="2" borderId="0" xfId="0" applyFont="1" applyFill="1" applyAlignment="1">
      <alignment horizontal="center" wrapText="1"/>
    </xf>
    <xf numFmtId="1" fontId="73" fillId="12" borderId="58" xfId="1" applyNumberFormat="1" applyFont="1" applyFill="1" applyBorder="1" applyAlignment="1">
      <alignment horizontal="center" vertical="center"/>
    </xf>
    <xf numFmtId="1" fontId="73" fillId="12" borderId="59" xfId="1" applyNumberFormat="1" applyFont="1" applyFill="1" applyBorder="1" applyAlignment="1">
      <alignment horizontal="center" vertical="center"/>
    </xf>
    <xf numFmtId="1" fontId="73" fillId="12" borderId="60" xfId="1" applyNumberFormat="1" applyFont="1" applyFill="1" applyBorder="1" applyAlignment="1">
      <alignment horizontal="center" vertical="center"/>
    </xf>
    <xf numFmtId="0" fontId="53" fillId="2" borderId="0" xfId="1" applyFont="1" applyFill="1" applyAlignment="1">
      <alignment horizontal="left" vertical="top" wrapText="1"/>
    </xf>
    <xf numFmtId="0" fontId="53" fillId="2" borderId="12" xfId="1" applyFont="1" applyFill="1" applyBorder="1" applyAlignment="1">
      <alignment horizontal="left" vertical="top" wrapText="1"/>
    </xf>
    <xf numFmtId="0" fontId="53" fillId="2" borderId="62" xfId="1" applyFont="1" applyFill="1" applyBorder="1" applyAlignment="1">
      <alignment horizontal="left" vertical="top" wrapText="1"/>
    </xf>
    <xf numFmtId="0" fontId="53" fillId="2" borderId="19" xfId="1" applyFont="1" applyFill="1" applyBorder="1" applyAlignment="1">
      <alignment horizontal="left" vertical="top" wrapText="1"/>
    </xf>
    <xf numFmtId="0" fontId="44" fillId="2" borderId="0" xfId="0" applyFont="1" applyFill="1" applyAlignment="1">
      <alignment horizontal="left" wrapText="1"/>
    </xf>
    <xf numFmtId="0" fontId="45" fillId="0" borderId="0" xfId="0" applyFont="1" applyAlignment="1">
      <alignment horizontal="left" wrapText="1"/>
    </xf>
    <xf numFmtId="0" fontId="45" fillId="0" borderId="12" xfId="0" applyFont="1" applyBorder="1" applyAlignment="1">
      <alignment horizontal="left" wrapText="1"/>
    </xf>
    <xf numFmtId="0" fontId="44" fillId="2" borderId="0" xfId="0" applyFont="1" applyFill="1" applyAlignment="1">
      <alignment horizontal="center" vertical="top" wrapText="1"/>
    </xf>
    <xf numFmtId="0" fontId="0" fillId="0" borderId="0" xfId="0" applyAlignment="1">
      <alignment horizontal="center" vertical="top" wrapText="1"/>
    </xf>
    <xf numFmtId="0" fontId="0" fillId="0" borderId="16" xfId="0" applyBorder="1" applyAlignment="1">
      <alignment horizontal="center" vertical="top" wrapText="1"/>
    </xf>
    <xf numFmtId="0" fontId="16" fillId="5" borderId="44" xfId="0" applyFont="1" applyFill="1" applyBorder="1" applyAlignment="1">
      <alignment horizontal="left" vertical="center" wrapText="1"/>
    </xf>
    <xf numFmtId="0" fontId="16" fillId="0" borderId="45" xfId="0" applyFont="1" applyBorder="1" applyAlignment="1">
      <alignment horizontal="left" vertical="center" wrapText="1"/>
    </xf>
    <xf numFmtId="0" fontId="16" fillId="0" borderId="46" xfId="0" applyFont="1" applyBorder="1" applyAlignment="1">
      <alignment horizontal="left" vertical="center" wrapText="1"/>
    </xf>
    <xf numFmtId="0" fontId="11" fillId="3" borderId="9" xfId="1" applyFont="1" applyFill="1" applyBorder="1" applyAlignment="1">
      <alignment horizontal="center" vertical="center" wrapText="1"/>
    </xf>
    <xf numFmtId="0" fontId="12" fillId="0" borderId="9" xfId="0" applyFont="1" applyBorder="1" applyAlignment="1">
      <alignment vertical="center" wrapText="1"/>
    </xf>
    <xf numFmtId="0" fontId="12" fillId="0" borderId="10" xfId="0" applyFont="1" applyBorder="1" applyAlignment="1">
      <alignment vertical="center" wrapText="1"/>
    </xf>
    <xf numFmtId="0" fontId="16" fillId="2" borderId="0" xfId="1" applyFont="1" applyFill="1" applyAlignment="1">
      <alignment horizontal="center" vertical="center" wrapText="1"/>
    </xf>
    <xf numFmtId="0" fontId="17" fillId="2" borderId="0" xfId="0" applyFont="1" applyFill="1" applyAlignment="1">
      <alignment horizontal="center" vertical="center" wrapText="1"/>
    </xf>
    <xf numFmtId="0" fontId="16" fillId="2" borderId="0" xfId="0" applyFont="1" applyFill="1" applyAlignment="1">
      <alignment horizontal="center" vertical="center" wrapText="1"/>
    </xf>
    <xf numFmtId="0" fontId="24" fillId="4" borderId="17" xfId="0" applyFont="1" applyFill="1" applyBorder="1" applyAlignment="1">
      <alignment horizontal="center" vertical="center" wrapText="1"/>
    </xf>
    <xf numFmtId="0" fontId="0" fillId="4" borderId="19" xfId="0" applyFill="1" applyBorder="1" applyAlignment="1">
      <alignment vertical="center" wrapText="1"/>
    </xf>
    <xf numFmtId="164" fontId="27" fillId="6" borderId="18" xfId="0" applyNumberFormat="1" applyFont="1" applyFill="1" applyBorder="1" applyAlignment="1">
      <alignment horizontal="center" vertical="center" wrapText="1"/>
    </xf>
    <xf numFmtId="0" fontId="5" fillId="0" borderId="20" xfId="0" applyFont="1" applyBorder="1" applyAlignment="1">
      <alignment wrapText="1"/>
    </xf>
    <xf numFmtId="0" fontId="32" fillId="7" borderId="28" xfId="0" applyFont="1" applyFill="1" applyBorder="1" applyAlignment="1">
      <alignment horizontal="center" vertical="center" wrapText="1"/>
    </xf>
    <xf numFmtId="0" fontId="33" fillId="7" borderId="29" xfId="0" applyFont="1" applyFill="1" applyBorder="1" applyAlignment="1">
      <alignment horizontal="center" vertical="center" wrapText="1"/>
    </xf>
    <xf numFmtId="0" fontId="33" fillId="7" borderId="30" xfId="0" applyFont="1" applyFill="1" applyBorder="1" applyAlignment="1">
      <alignment horizontal="center" vertical="center" wrapText="1"/>
    </xf>
    <xf numFmtId="0" fontId="34" fillId="3" borderId="31" xfId="0" applyFont="1" applyFill="1" applyBorder="1" applyAlignment="1">
      <alignment horizontal="center" vertical="center" wrapText="1"/>
    </xf>
    <xf numFmtId="0" fontId="34" fillId="3" borderId="29" xfId="0" applyFont="1" applyFill="1" applyBorder="1" applyAlignment="1">
      <alignment horizontal="center" vertical="center" wrapText="1"/>
    </xf>
    <xf numFmtId="0" fontId="35" fillId="3" borderId="32" xfId="0" applyFont="1" applyFill="1" applyBorder="1" applyAlignment="1">
      <alignment horizontal="center" vertical="center" wrapText="1"/>
    </xf>
    <xf numFmtId="0" fontId="34" fillId="3" borderId="36" xfId="0" applyFont="1" applyFill="1" applyBorder="1" applyAlignment="1">
      <alignment horizontal="center" vertical="center" wrapText="1"/>
    </xf>
    <xf numFmtId="0" fontId="35" fillId="3" borderId="37"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37" fillId="7" borderId="39" xfId="0" applyFont="1" applyFill="1" applyBorder="1" applyAlignment="1">
      <alignment horizontal="center" vertical="center" wrapText="1"/>
    </xf>
    <xf numFmtId="0" fontId="37" fillId="7" borderId="37" xfId="0" applyFont="1" applyFill="1" applyBorder="1" applyAlignment="1">
      <alignment horizontal="center" vertical="center" wrapText="1"/>
    </xf>
    <xf numFmtId="0" fontId="6" fillId="7" borderId="40" xfId="0" applyFont="1" applyFill="1" applyBorder="1" applyAlignment="1">
      <alignment horizontal="center" vertical="center" wrapText="1"/>
    </xf>
    <xf numFmtId="0" fontId="38" fillId="2" borderId="0" xfId="0" applyFont="1" applyFill="1" applyAlignment="1">
      <alignment horizontal="center" vertical="center" wrapText="1"/>
    </xf>
    <xf numFmtId="164" fontId="12" fillId="4" borderId="41" xfId="0" applyNumberFormat="1" applyFont="1" applyFill="1" applyBorder="1" applyAlignment="1" applyProtection="1">
      <alignment horizontal="center" vertical="center" wrapText="1"/>
      <protection locked="0"/>
    </xf>
    <xf numFmtId="0" fontId="0" fillId="2" borderId="11" xfId="0" applyFill="1" applyBorder="1" applyAlignment="1">
      <alignment vertical="center" wrapText="1"/>
    </xf>
    <xf numFmtId="0" fontId="0" fillId="0" borderId="0" xfId="0" applyAlignment="1">
      <alignment wrapText="1"/>
    </xf>
    <xf numFmtId="0" fontId="103" fillId="2" borderId="6" xfId="0" applyFont="1" applyFill="1" applyBorder="1" applyAlignment="1">
      <alignment horizontal="center" vertical="center"/>
    </xf>
    <xf numFmtId="0" fontId="103" fillId="0" borderId="7" xfId="0" applyFont="1" applyBorder="1" applyAlignment="1">
      <alignment horizontal="center" vertical="center"/>
    </xf>
  </cellXfs>
  <cellStyles count="3">
    <cellStyle name="Hyperlink" xfId="2" builtinId="8"/>
    <cellStyle name="Normal" xfId="0" builtinId="0"/>
    <cellStyle name="Normal_BLM to BI" xfId="1" xr:uid="{04BBA859-7D94-4389-98FC-62EE19FDCBF2}"/>
  </cellStyles>
  <dxfs count="44">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theme="2"/>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ont>
        <strike val="0"/>
      </font>
      <fill>
        <patternFill>
          <bgColor rgb="FFFF0000"/>
        </patternFill>
      </fill>
    </dxf>
    <dxf>
      <fill>
        <patternFill>
          <bgColor theme="9" tint="0.39994506668294322"/>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4</xdr:col>
      <xdr:colOff>190500</xdr:colOff>
      <xdr:row>2</xdr:row>
      <xdr:rowOff>190500</xdr:rowOff>
    </xdr:to>
    <xdr:pic>
      <xdr:nvPicPr>
        <xdr:cNvPr id="2" name="Picture 1">
          <a:extLst>
            <a:ext uri="{FF2B5EF4-FFF2-40B4-BE49-F238E27FC236}">
              <a16:creationId xmlns:a16="http://schemas.microsoft.com/office/drawing/2014/main" id="{1F94E907-5C98-9EC0-ACCB-178BF7555C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48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xdr:row>
      <xdr:rowOff>0</xdr:rowOff>
    </xdr:from>
    <xdr:to>
      <xdr:col>4</xdr:col>
      <xdr:colOff>190500</xdr:colOff>
      <xdr:row>3</xdr:row>
      <xdr:rowOff>190500</xdr:rowOff>
    </xdr:to>
    <xdr:pic>
      <xdr:nvPicPr>
        <xdr:cNvPr id="3" name="Picture 2">
          <a:extLst>
            <a:ext uri="{FF2B5EF4-FFF2-40B4-BE49-F238E27FC236}">
              <a16:creationId xmlns:a16="http://schemas.microsoft.com/office/drawing/2014/main" id="{1372BD2E-1F22-64DD-46DA-7D501BB183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80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xdr:row>
      <xdr:rowOff>0</xdr:rowOff>
    </xdr:from>
    <xdr:to>
      <xdr:col>4</xdr:col>
      <xdr:colOff>190500</xdr:colOff>
      <xdr:row>12</xdr:row>
      <xdr:rowOff>190500</xdr:rowOff>
    </xdr:to>
    <xdr:pic>
      <xdr:nvPicPr>
        <xdr:cNvPr id="4" name="Picture 3">
          <a:extLst>
            <a:ext uri="{FF2B5EF4-FFF2-40B4-BE49-F238E27FC236}">
              <a16:creationId xmlns:a16="http://schemas.microsoft.com/office/drawing/2014/main" id="{5FD5BBBA-79AB-061A-CC97-3A166E7F77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789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xdr:row>
      <xdr:rowOff>0</xdr:rowOff>
    </xdr:from>
    <xdr:to>
      <xdr:col>4</xdr:col>
      <xdr:colOff>190500</xdr:colOff>
      <xdr:row>13</xdr:row>
      <xdr:rowOff>190500</xdr:rowOff>
    </xdr:to>
    <xdr:pic>
      <xdr:nvPicPr>
        <xdr:cNvPr id="5" name="Picture 4">
          <a:extLst>
            <a:ext uri="{FF2B5EF4-FFF2-40B4-BE49-F238E27FC236}">
              <a16:creationId xmlns:a16="http://schemas.microsoft.com/office/drawing/2014/main" id="{31D56989-1F8F-4EB9-72FF-22C43C6CF4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33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xdr:row>
      <xdr:rowOff>0</xdr:rowOff>
    </xdr:from>
    <xdr:to>
      <xdr:col>4</xdr:col>
      <xdr:colOff>190500</xdr:colOff>
      <xdr:row>14</xdr:row>
      <xdr:rowOff>190500</xdr:rowOff>
    </xdr:to>
    <xdr:pic>
      <xdr:nvPicPr>
        <xdr:cNvPr id="6" name="Picture 5">
          <a:extLst>
            <a:ext uri="{FF2B5EF4-FFF2-40B4-BE49-F238E27FC236}">
              <a16:creationId xmlns:a16="http://schemas.microsoft.com/office/drawing/2014/main" id="{55A159C4-B48B-4889-6097-8877D878AC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070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xdr:row>
      <xdr:rowOff>0</xdr:rowOff>
    </xdr:from>
    <xdr:to>
      <xdr:col>4</xdr:col>
      <xdr:colOff>190500</xdr:colOff>
      <xdr:row>15</xdr:row>
      <xdr:rowOff>190500</xdr:rowOff>
    </xdr:to>
    <xdr:pic>
      <xdr:nvPicPr>
        <xdr:cNvPr id="7" name="Picture 6">
          <a:extLst>
            <a:ext uri="{FF2B5EF4-FFF2-40B4-BE49-F238E27FC236}">
              <a16:creationId xmlns:a16="http://schemas.microsoft.com/office/drawing/2014/main" id="{13730800-ED6A-7D42-2364-C0AD748443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618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xdr:row>
      <xdr:rowOff>0</xdr:rowOff>
    </xdr:from>
    <xdr:to>
      <xdr:col>4</xdr:col>
      <xdr:colOff>190500</xdr:colOff>
      <xdr:row>16</xdr:row>
      <xdr:rowOff>190500</xdr:rowOff>
    </xdr:to>
    <xdr:pic>
      <xdr:nvPicPr>
        <xdr:cNvPr id="8" name="Picture 7">
          <a:extLst>
            <a:ext uri="{FF2B5EF4-FFF2-40B4-BE49-F238E27FC236}">
              <a16:creationId xmlns:a16="http://schemas.microsoft.com/office/drawing/2014/main" id="{94FFB8B3-0892-DCDF-A2B3-D516116EED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533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190500</xdr:colOff>
      <xdr:row>17</xdr:row>
      <xdr:rowOff>190500</xdr:rowOff>
    </xdr:to>
    <xdr:pic>
      <xdr:nvPicPr>
        <xdr:cNvPr id="9" name="Picture 8">
          <a:extLst>
            <a:ext uri="{FF2B5EF4-FFF2-40B4-BE49-F238E27FC236}">
              <a16:creationId xmlns:a16="http://schemas.microsoft.com/office/drawing/2014/main" id="{482CB916-1900-A252-8183-A3181C85F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447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xdr:row>
      <xdr:rowOff>0</xdr:rowOff>
    </xdr:from>
    <xdr:to>
      <xdr:col>4</xdr:col>
      <xdr:colOff>190500</xdr:colOff>
      <xdr:row>18</xdr:row>
      <xdr:rowOff>190500</xdr:rowOff>
    </xdr:to>
    <xdr:pic>
      <xdr:nvPicPr>
        <xdr:cNvPr id="10" name="Picture 9">
          <a:extLst>
            <a:ext uri="{FF2B5EF4-FFF2-40B4-BE49-F238E27FC236}">
              <a16:creationId xmlns:a16="http://schemas.microsoft.com/office/drawing/2014/main" id="{47B183F4-9CFD-8E0F-73F6-AE6419515C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361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xdr:row>
      <xdr:rowOff>0</xdr:rowOff>
    </xdr:from>
    <xdr:to>
      <xdr:col>4</xdr:col>
      <xdr:colOff>190500</xdr:colOff>
      <xdr:row>20</xdr:row>
      <xdr:rowOff>190500</xdr:rowOff>
    </xdr:to>
    <xdr:pic>
      <xdr:nvPicPr>
        <xdr:cNvPr id="11" name="Picture 10">
          <a:extLst>
            <a:ext uri="{FF2B5EF4-FFF2-40B4-BE49-F238E27FC236}">
              <a16:creationId xmlns:a16="http://schemas.microsoft.com/office/drawing/2014/main" id="{4CFB1246-7C98-43FD-4B2F-5E031ACB99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190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xdr:row>
      <xdr:rowOff>0</xdr:rowOff>
    </xdr:from>
    <xdr:to>
      <xdr:col>4</xdr:col>
      <xdr:colOff>190500</xdr:colOff>
      <xdr:row>21</xdr:row>
      <xdr:rowOff>190500</xdr:rowOff>
    </xdr:to>
    <xdr:pic>
      <xdr:nvPicPr>
        <xdr:cNvPr id="12" name="Picture 11">
          <a:extLst>
            <a:ext uri="{FF2B5EF4-FFF2-40B4-BE49-F238E27FC236}">
              <a16:creationId xmlns:a16="http://schemas.microsoft.com/office/drawing/2014/main" id="{D217E0E1-440D-5669-3AEB-B9D4FABB2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105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xdr:row>
      <xdr:rowOff>0</xdr:rowOff>
    </xdr:from>
    <xdr:to>
      <xdr:col>4</xdr:col>
      <xdr:colOff>190500</xdr:colOff>
      <xdr:row>22</xdr:row>
      <xdr:rowOff>190500</xdr:rowOff>
    </xdr:to>
    <xdr:pic>
      <xdr:nvPicPr>
        <xdr:cNvPr id="13" name="Picture 12">
          <a:extLst>
            <a:ext uri="{FF2B5EF4-FFF2-40B4-BE49-F238E27FC236}">
              <a16:creationId xmlns:a16="http://schemas.microsoft.com/office/drawing/2014/main" id="{B08E7E64-FF5E-960C-4A2E-CC9EA057E7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019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0</xdr:rowOff>
    </xdr:from>
    <xdr:to>
      <xdr:col>4</xdr:col>
      <xdr:colOff>190500</xdr:colOff>
      <xdr:row>23</xdr:row>
      <xdr:rowOff>190500</xdr:rowOff>
    </xdr:to>
    <xdr:pic>
      <xdr:nvPicPr>
        <xdr:cNvPr id="14" name="Picture 13">
          <a:extLst>
            <a:ext uri="{FF2B5EF4-FFF2-40B4-BE49-F238E27FC236}">
              <a16:creationId xmlns:a16="http://schemas.microsoft.com/office/drawing/2014/main" id="{C583093A-56B7-B2CA-58E7-C8A69022C3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933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xdr:row>
      <xdr:rowOff>0</xdr:rowOff>
    </xdr:from>
    <xdr:to>
      <xdr:col>4</xdr:col>
      <xdr:colOff>190500</xdr:colOff>
      <xdr:row>24</xdr:row>
      <xdr:rowOff>190500</xdr:rowOff>
    </xdr:to>
    <xdr:pic>
      <xdr:nvPicPr>
        <xdr:cNvPr id="15" name="Picture 14">
          <a:extLst>
            <a:ext uri="{FF2B5EF4-FFF2-40B4-BE49-F238E27FC236}">
              <a16:creationId xmlns:a16="http://schemas.microsoft.com/office/drawing/2014/main" id="{D0E00D31-1B66-5385-F340-C93218224D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848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xdr:row>
      <xdr:rowOff>0</xdr:rowOff>
    </xdr:from>
    <xdr:to>
      <xdr:col>4</xdr:col>
      <xdr:colOff>190500</xdr:colOff>
      <xdr:row>25</xdr:row>
      <xdr:rowOff>190500</xdr:rowOff>
    </xdr:to>
    <xdr:pic>
      <xdr:nvPicPr>
        <xdr:cNvPr id="16" name="Picture 15">
          <a:extLst>
            <a:ext uri="{FF2B5EF4-FFF2-40B4-BE49-F238E27FC236}">
              <a16:creationId xmlns:a16="http://schemas.microsoft.com/office/drawing/2014/main" id="{5F93C438-4C4D-6E38-68D2-67E3C97D9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762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xdr:row>
      <xdr:rowOff>0</xdr:rowOff>
    </xdr:from>
    <xdr:to>
      <xdr:col>4</xdr:col>
      <xdr:colOff>190500</xdr:colOff>
      <xdr:row>31</xdr:row>
      <xdr:rowOff>190500</xdr:rowOff>
    </xdr:to>
    <xdr:pic>
      <xdr:nvPicPr>
        <xdr:cNvPr id="17" name="Picture 16">
          <a:extLst>
            <a:ext uri="{FF2B5EF4-FFF2-40B4-BE49-F238E27FC236}">
              <a16:creationId xmlns:a16="http://schemas.microsoft.com/office/drawing/2014/main" id="{63703F8B-6EF8-8F64-98FE-F60DF8DF75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895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xdr:row>
      <xdr:rowOff>0</xdr:rowOff>
    </xdr:from>
    <xdr:to>
      <xdr:col>4</xdr:col>
      <xdr:colOff>190500</xdr:colOff>
      <xdr:row>32</xdr:row>
      <xdr:rowOff>190500</xdr:rowOff>
    </xdr:to>
    <xdr:pic>
      <xdr:nvPicPr>
        <xdr:cNvPr id="18" name="Picture 17">
          <a:extLst>
            <a:ext uri="{FF2B5EF4-FFF2-40B4-BE49-F238E27FC236}">
              <a16:creationId xmlns:a16="http://schemas.microsoft.com/office/drawing/2014/main" id="{F7BFBCCB-1BD2-31B8-99E9-4414B97D40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443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33</xdr:row>
      <xdr:rowOff>0</xdr:rowOff>
    </xdr:from>
    <xdr:to>
      <xdr:col>4</xdr:col>
      <xdr:colOff>190500</xdr:colOff>
      <xdr:row>33</xdr:row>
      <xdr:rowOff>190500</xdr:rowOff>
    </xdr:to>
    <xdr:pic>
      <xdr:nvPicPr>
        <xdr:cNvPr id="19" name="Picture 18">
          <a:extLst>
            <a:ext uri="{FF2B5EF4-FFF2-40B4-BE49-F238E27FC236}">
              <a16:creationId xmlns:a16="http://schemas.microsoft.com/office/drawing/2014/main" id="{3C8B6573-A482-AEA8-0D91-712E643C23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9992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xdr:row>
      <xdr:rowOff>0</xdr:rowOff>
    </xdr:from>
    <xdr:to>
      <xdr:col>4</xdr:col>
      <xdr:colOff>190500</xdr:colOff>
      <xdr:row>34</xdr:row>
      <xdr:rowOff>190500</xdr:rowOff>
    </xdr:to>
    <xdr:pic>
      <xdr:nvPicPr>
        <xdr:cNvPr id="20" name="Picture 19">
          <a:extLst>
            <a:ext uri="{FF2B5EF4-FFF2-40B4-BE49-F238E27FC236}">
              <a16:creationId xmlns:a16="http://schemas.microsoft.com/office/drawing/2014/main" id="{B2B9DB21-2A47-F5C5-1709-27DF68E948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1089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xdr:row>
      <xdr:rowOff>0</xdr:rowOff>
    </xdr:from>
    <xdr:to>
      <xdr:col>4</xdr:col>
      <xdr:colOff>190500</xdr:colOff>
      <xdr:row>35</xdr:row>
      <xdr:rowOff>190500</xdr:rowOff>
    </xdr:to>
    <xdr:pic>
      <xdr:nvPicPr>
        <xdr:cNvPr id="21" name="Picture 20">
          <a:extLst>
            <a:ext uri="{FF2B5EF4-FFF2-40B4-BE49-F238E27FC236}">
              <a16:creationId xmlns:a16="http://schemas.microsoft.com/office/drawing/2014/main" id="{BAE39803-7433-9963-F5F1-BBF0FEDDF6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2186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190500</xdr:colOff>
      <xdr:row>36</xdr:row>
      <xdr:rowOff>190500</xdr:rowOff>
    </xdr:to>
    <xdr:pic>
      <xdr:nvPicPr>
        <xdr:cNvPr id="22" name="Picture 21">
          <a:extLst>
            <a:ext uri="{FF2B5EF4-FFF2-40B4-BE49-F238E27FC236}">
              <a16:creationId xmlns:a16="http://schemas.microsoft.com/office/drawing/2014/main" id="{79C53B6B-D4C5-7CD1-1E6A-1A18B51EFC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284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xdr:row>
      <xdr:rowOff>0</xdr:rowOff>
    </xdr:from>
    <xdr:to>
      <xdr:col>4</xdr:col>
      <xdr:colOff>190500</xdr:colOff>
      <xdr:row>41</xdr:row>
      <xdr:rowOff>190500</xdr:rowOff>
    </xdr:to>
    <xdr:pic>
      <xdr:nvPicPr>
        <xdr:cNvPr id="23" name="Picture 22">
          <a:extLst>
            <a:ext uri="{FF2B5EF4-FFF2-40B4-BE49-F238E27FC236}">
              <a16:creationId xmlns:a16="http://schemas.microsoft.com/office/drawing/2014/main" id="{CC7261C4-87C6-04BC-45CC-D9D332229D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404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xdr:row>
      <xdr:rowOff>0</xdr:rowOff>
    </xdr:from>
    <xdr:to>
      <xdr:col>4</xdr:col>
      <xdr:colOff>190500</xdr:colOff>
      <xdr:row>42</xdr:row>
      <xdr:rowOff>190500</xdr:rowOff>
    </xdr:to>
    <xdr:pic>
      <xdr:nvPicPr>
        <xdr:cNvPr id="24" name="Picture 23">
          <a:extLst>
            <a:ext uri="{FF2B5EF4-FFF2-40B4-BE49-F238E27FC236}">
              <a16:creationId xmlns:a16="http://schemas.microsoft.com/office/drawing/2014/main" id="{2C4FEB8D-1D8D-4D0F-C3F5-8519830D9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9136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xdr:row>
      <xdr:rowOff>0</xdr:rowOff>
    </xdr:from>
    <xdr:to>
      <xdr:col>4</xdr:col>
      <xdr:colOff>190500</xdr:colOff>
      <xdr:row>44</xdr:row>
      <xdr:rowOff>190500</xdr:rowOff>
    </xdr:to>
    <xdr:pic>
      <xdr:nvPicPr>
        <xdr:cNvPr id="25" name="Picture 24">
          <a:extLst>
            <a:ext uri="{FF2B5EF4-FFF2-40B4-BE49-F238E27FC236}">
              <a16:creationId xmlns:a16="http://schemas.microsoft.com/office/drawing/2014/main" id="{F8EFF097-3346-4332-EFE4-12AD70E339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062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45</xdr:row>
      <xdr:rowOff>0</xdr:rowOff>
    </xdr:from>
    <xdr:to>
      <xdr:col>4</xdr:col>
      <xdr:colOff>190500</xdr:colOff>
      <xdr:row>45</xdr:row>
      <xdr:rowOff>190500</xdr:rowOff>
    </xdr:to>
    <xdr:pic>
      <xdr:nvPicPr>
        <xdr:cNvPr id="26" name="Picture 25">
          <a:extLst>
            <a:ext uri="{FF2B5EF4-FFF2-40B4-BE49-F238E27FC236}">
              <a16:creationId xmlns:a16="http://schemas.microsoft.com/office/drawing/2014/main" id="{32E20B59-B8BC-2216-4F5C-0D5E271331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3525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190500</xdr:colOff>
      <xdr:row>46</xdr:row>
      <xdr:rowOff>190500</xdr:rowOff>
    </xdr:to>
    <xdr:pic>
      <xdr:nvPicPr>
        <xdr:cNvPr id="27" name="Picture 26">
          <a:extLst>
            <a:ext uri="{FF2B5EF4-FFF2-40B4-BE49-F238E27FC236}">
              <a16:creationId xmlns:a16="http://schemas.microsoft.com/office/drawing/2014/main" id="{488206E8-7EFC-BBC4-A5FB-72FC644E5A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4988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190500</xdr:colOff>
      <xdr:row>47</xdr:row>
      <xdr:rowOff>190500</xdr:rowOff>
    </xdr:to>
    <xdr:pic>
      <xdr:nvPicPr>
        <xdr:cNvPr id="28" name="Picture 27">
          <a:extLst>
            <a:ext uri="{FF2B5EF4-FFF2-40B4-BE49-F238E27FC236}">
              <a16:creationId xmlns:a16="http://schemas.microsoft.com/office/drawing/2014/main" id="{B94A5538-2C2F-718D-B24E-4989D966D2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6268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48</xdr:row>
      <xdr:rowOff>0</xdr:rowOff>
    </xdr:from>
    <xdr:to>
      <xdr:col>4</xdr:col>
      <xdr:colOff>190500</xdr:colOff>
      <xdr:row>48</xdr:row>
      <xdr:rowOff>190500</xdr:rowOff>
    </xdr:to>
    <xdr:pic>
      <xdr:nvPicPr>
        <xdr:cNvPr id="29" name="Picture 28">
          <a:extLst>
            <a:ext uri="{FF2B5EF4-FFF2-40B4-BE49-F238E27FC236}">
              <a16:creationId xmlns:a16="http://schemas.microsoft.com/office/drawing/2014/main" id="{9D6ADB27-18D7-CF3B-EE97-0D9D57A135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7548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49</xdr:row>
      <xdr:rowOff>0</xdr:rowOff>
    </xdr:from>
    <xdr:to>
      <xdr:col>4</xdr:col>
      <xdr:colOff>190500</xdr:colOff>
      <xdr:row>49</xdr:row>
      <xdr:rowOff>190500</xdr:rowOff>
    </xdr:to>
    <xdr:pic>
      <xdr:nvPicPr>
        <xdr:cNvPr id="30" name="Picture 29">
          <a:extLst>
            <a:ext uri="{FF2B5EF4-FFF2-40B4-BE49-F238E27FC236}">
              <a16:creationId xmlns:a16="http://schemas.microsoft.com/office/drawing/2014/main" id="{D7689801-2875-ED8E-B114-D23B83DB53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8828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50</xdr:row>
      <xdr:rowOff>0</xdr:rowOff>
    </xdr:from>
    <xdr:to>
      <xdr:col>4</xdr:col>
      <xdr:colOff>190500</xdr:colOff>
      <xdr:row>50</xdr:row>
      <xdr:rowOff>190500</xdr:rowOff>
    </xdr:to>
    <xdr:pic>
      <xdr:nvPicPr>
        <xdr:cNvPr id="31" name="Picture 30">
          <a:extLst>
            <a:ext uri="{FF2B5EF4-FFF2-40B4-BE49-F238E27FC236}">
              <a16:creationId xmlns:a16="http://schemas.microsoft.com/office/drawing/2014/main" id="{198E1C03-302B-7A28-F300-F9FE07E634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109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51</xdr:row>
      <xdr:rowOff>0</xdr:rowOff>
    </xdr:from>
    <xdr:to>
      <xdr:col>4</xdr:col>
      <xdr:colOff>190500</xdr:colOff>
      <xdr:row>51</xdr:row>
      <xdr:rowOff>190500</xdr:rowOff>
    </xdr:to>
    <xdr:pic>
      <xdr:nvPicPr>
        <xdr:cNvPr id="32" name="Picture 31">
          <a:extLst>
            <a:ext uri="{FF2B5EF4-FFF2-40B4-BE49-F238E27FC236}">
              <a16:creationId xmlns:a16="http://schemas.microsoft.com/office/drawing/2014/main" id="{4A6DB7B3-9C13-12C7-7F8A-B5A6D76791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206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190500</xdr:colOff>
      <xdr:row>52</xdr:row>
      <xdr:rowOff>190500</xdr:rowOff>
    </xdr:to>
    <xdr:pic>
      <xdr:nvPicPr>
        <xdr:cNvPr id="33" name="Picture 32">
          <a:extLst>
            <a:ext uri="{FF2B5EF4-FFF2-40B4-BE49-F238E27FC236}">
              <a16:creationId xmlns:a16="http://schemas.microsoft.com/office/drawing/2014/main" id="{DBBCDE61-9C00-931B-8AA1-40C6DE3134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303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190500</xdr:colOff>
      <xdr:row>53</xdr:row>
      <xdr:rowOff>190500</xdr:rowOff>
    </xdr:to>
    <xdr:pic>
      <xdr:nvPicPr>
        <xdr:cNvPr id="34" name="Picture 33">
          <a:extLst>
            <a:ext uri="{FF2B5EF4-FFF2-40B4-BE49-F238E27FC236}">
              <a16:creationId xmlns:a16="http://schemas.microsoft.com/office/drawing/2014/main" id="{68BE8D1E-1E0C-F390-8337-B531A828D1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3400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xdr:row>
      <xdr:rowOff>0</xdr:rowOff>
    </xdr:from>
    <xdr:to>
      <xdr:col>4</xdr:col>
      <xdr:colOff>190500</xdr:colOff>
      <xdr:row>54</xdr:row>
      <xdr:rowOff>190500</xdr:rowOff>
    </xdr:to>
    <xdr:pic>
      <xdr:nvPicPr>
        <xdr:cNvPr id="35" name="Picture 34">
          <a:extLst>
            <a:ext uri="{FF2B5EF4-FFF2-40B4-BE49-F238E27FC236}">
              <a16:creationId xmlns:a16="http://schemas.microsoft.com/office/drawing/2014/main" id="{A54C5D7B-83F3-C0B8-F267-8E47A68548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4498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56</xdr:row>
      <xdr:rowOff>0</xdr:rowOff>
    </xdr:from>
    <xdr:to>
      <xdr:col>4</xdr:col>
      <xdr:colOff>190500</xdr:colOff>
      <xdr:row>56</xdr:row>
      <xdr:rowOff>190500</xdr:rowOff>
    </xdr:to>
    <xdr:pic>
      <xdr:nvPicPr>
        <xdr:cNvPr id="36" name="Picture 35">
          <a:extLst>
            <a:ext uri="{FF2B5EF4-FFF2-40B4-BE49-F238E27FC236}">
              <a16:creationId xmlns:a16="http://schemas.microsoft.com/office/drawing/2014/main" id="{9B66A820-29FE-F180-C4BB-006D706B3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6509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190500</xdr:colOff>
      <xdr:row>57</xdr:row>
      <xdr:rowOff>190500</xdr:rowOff>
    </xdr:to>
    <xdr:pic>
      <xdr:nvPicPr>
        <xdr:cNvPr id="37" name="Picture 36">
          <a:extLst>
            <a:ext uri="{FF2B5EF4-FFF2-40B4-BE49-F238E27FC236}">
              <a16:creationId xmlns:a16="http://schemas.microsoft.com/office/drawing/2014/main" id="{67D07C17-2E3A-34A2-1FEF-BA7B9603D6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7241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190500</xdr:colOff>
      <xdr:row>58</xdr:row>
      <xdr:rowOff>190500</xdr:rowOff>
    </xdr:to>
    <xdr:pic>
      <xdr:nvPicPr>
        <xdr:cNvPr id="38" name="Picture 37">
          <a:extLst>
            <a:ext uri="{FF2B5EF4-FFF2-40B4-BE49-F238E27FC236}">
              <a16:creationId xmlns:a16="http://schemas.microsoft.com/office/drawing/2014/main" id="{B22A1BFF-CB74-8434-6DC2-5D66C8FBE0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7972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59</xdr:row>
      <xdr:rowOff>0</xdr:rowOff>
    </xdr:from>
    <xdr:to>
      <xdr:col>4</xdr:col>
      <xdr:colOff>190500</xdr:colOff>
      <xdr:row>59</xdr:row>
      <xdr:rowOff>190500</xdr:rowOff>
    </xdr:to>
    <xdr:pic>
      <xdr:nvPicPr>
        <xdr:cNvPr id="39" name="Picture 38">
          <a:extLst>
            <a:ext uri="{FF2B5EF4-FFF2-40B4-BE49-F238E27FC236}">
              <a16:creationId xmlns:a16="http://schemas.microsoft.com/office/drawing/2014/main" id="{59AB3C2A-82D4-6AF6-17E0-CDB6C3566E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8704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64</xdr:row>
      <xdr:rowOff>0</xdr:rowOff>
    </xdr:from>
    <xdr:to>
      <xdr:col>4</xdr:col>
      <xdr:colOff>190500</xdr:colOff>
      <xdr:row>64</xdr:row>
      <xdr:rowOff>190500</xdr:rowOff>
    </xdr:to>
    <xdr:pic>
      <xdr:nvPicPr>
        <xdr:cNvPr id="40" name="Picture 39">
          <a:extLst>
            <a:ext uri="{FF2B5EF4-FFF2-40B4-BE49-F238E27FC236}">
              <a16:creationId xmlns:a16="http://schemas.microsoft.com/office/drawing/2014/main" id="{68D8E857-6C5B-4953-EEA2-6E0E5E9A62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3093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65</xdr:row>
      <xdr:rowOff>0</xdr:rowOff>
    </xdr:from>
    <xdr:to>
      <xdr:col>4</xdr:col>
      <xdr:colOff>190500</xdr:colOff>
      <xdr:row>65</xdr:row>
      <xdr:rowOff>190500</xdr:rowOff>
    </xdr:to>
    <xdr:pic>
      <xdr:nvPicPr>
        <xdr:cNvPr id="41" name="Picture 40">
          <a:extLst>
            <a:ext uri="{FF2B5EF4-FFF2-40B4-BE49-F238E27FC236}">
              <a16:creationId xmlns:a16="http://schemas.microsoft.com/office/drawing/2014/main" id="{CF2C4278-5312-5ED7-E724-D6F1F7F68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008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66</xdr:row>
      <xdr:rowOff>0</xdr:rowOff>
    </xdr:from>
    <xdr:to>
      <xdr:col>4</xdr:col>
      <xdr:colOff>190500</xdr:colOff>
      <xdr:row>66</xdr:row>
      <xdr:rowOff>190500</xdr:rowOff>
    </xdr:to>
    <xdr:pic>
      <xdr:nvPicPr>
        <xdr:cNvPr id="42" name="Picture 41">
          <a:extLst>
            <a:ext uri="{FF2B5EF4-FFF2-40B4-BE49-F238E27FC236}">
              <a16:creationId xmlns:a16="http://schemas.microsoft.com/office/drawing/2014/main" id="{EBAAF747-AE1C-8C03-1215-7B64D67DCA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4922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67</xdr:row>
      <xdr:rowOff>0</xdr:rowOff>
    </xdr:from>
    <xdr:to>
      <xdr:col>4</xdr:col>
      <xdr:colOff>190500</xdr:colOff>
      <xdr:row>67</xdr:row>
      <xdr:rowOff>190500</xdr:rowOff>
    </xdr:to>
    <xdr:pic>
      <xdr:nvPicPr>
        <xdr:cNvPr id="43" name="Picture 42">
          <a:extLst>
            <a:ext uri="{FF2B5EF4-FFF2-40B4-BE49-F238E27FC236}">
              <a16:creationId xmlns:a16="http://schemas.microsoft.com/office/drawing/2014/main" id="{1E6260AC-EDC7-084E-7F25-6CF2A19B16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836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68</xdr:row>
      <xdr:rowOff>0</xdr:rowOff>
    </xdr:from>
    <xdr:to>
      <xdr:col>4</xdr:col>
      <xdr:colOff>190500</xdr:colOff>
      <xdr:row>68</xdr:row>
      <xdr:rowOff>190500</xdr:rowOff>
    </xdr:to>
    <xdr:pic>
      <xdr:nvPicPr>
        <xdr:cNvPr id="44" name="Picture 43">
          <a:extLst>
            <a:ext uri="{FF2B5EF4-FFF2-40B4-BE49-F238E27FC236}">
              <a16:creationId xmlns:a16="http://schemas.microsoft.com/office/drawing/2014/main" id="{56EBFBFC-9982-59A3-4E23-BD613CB53E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6751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190500</xdr:colOff>
      <xdr:row>69</xdr:row>
      <xdr:rowOff>190500</xdr:rowOff>
    </xdr:to>
    <xdr:pic>
      <xdr:nvPicPr>
        <xdr:cNvPr id="45" name="Picture 44">
          <a:extLst>
            <a:ext uri="{FF2B5EF4-FFF2-40B4-BE49-F238E27FC236}">
              <a16:creationId xmlns:a16="http://schemas.microsoft.com/office/drawing/2014/main" id="{00333B08-98D8-C2C6-7EAE-8EC923F835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7299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190500</xdr:colOff>
      <xdr:row>70</xdr:row>
      <xdr:rowOff>190500</xdr:rowOff>
    </xdr:to>
    <xdr:pic>
      <xdr:nvPicPr>
        <xdr:cNvPr id="46" name="Picture 45">
          <a:extLst>
            <a:ext uri="{FF2B5EF4-FFF2-40B4-BE49-F238E27FC236}">
              <a16:creationId xmlns:a16="http://schemas.microsoft.com/office/drawing/2014/main" id="{D5685DC2-1487-AFB9-98EE-0FB39A6F0F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8031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72</xdr:row>
      <xdr:rowOff>0</xdr:rowOff>
    </xdr:from>
    <xdr:to>
      <xdr:col>4</xdr:col>
      <xdr:colOff>190500</xdr:colOff>
      <xdr:row>72</xdr:row>
      <xdr:rowOff>190500</xdr:rowOff>
    </xdr:to>
    <xdr:pic>
      <xdr:nvPicPr>
        <xdr:cNvPr id="47" name="Picture 46">
          <a:extLst>
            <a:ext uri="{FF2B5EF4-FFF2-40B4-BE49-F238E27FC236}">
              <a16:creationId xmlns:a16="http://schemas.microsoft.com/office/drawing/2014/main" id="{9DECCF1B-1BA3-8A3A-6B41-ADD9472C44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9494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73</xdr:row>
      <xdr:rowOff>0</xdr:rowOff>
    </xdr:from>
    <xdr:to>
      <xdr:col>4</xdr:col>
      <xdr:colOff>190500</xdr:colOff>
      <xdr:row>73</xdr:row>
      <xdr:rowOff>190500</xdr:rowOff>
    </xdr:to>
    <xdr:pic>
      <xdr:nvPicPr>
        <xdr:cNvPr id="48" name="Picture 47">
          <a:extLst>
            <a:ext uri="{FF2B5EF4-FFF2-40B4-BE49-F238E27FC236}">
              <a16:creationId xmlns:a16="http://schemas.microsoft.com/office/drawing/2014/main" id="{BD435E08-0A76-4FA9-5D62-82ABBA3FEF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0408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74</xdr:row>
      <xdr:rowOff>0</xdr:rowOff>
    </xdr:from>
    <xdr:to>
      <xdr:col>4</xdr:col>
      <xdr:colOff>190500</xdr:colOff>
      <xdr:row>74</xdr:row>
      <xdr:rowOff>190500</xdr:rowOff>
    </xdr:to>
    <xdr:pic>
      <xdr:nvPicPr>
        <xdr:cNvPr id="49" name="Picture 48">
          <a:extLst>
            <a:ext uri="{FF2B5EF4-FFF2-40B4-BE49-F238E27FC236}">
              <a16:creationId xmlns:a16="http://schemas.microsoft.com/office/drawing/2014/main" id="{85BDF894-94EC-7C17-ACBB-A2C435EEFF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323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75</xdr:row>
      <xdr:rowOff>0</xdr:rowOff>
    </xdr:from>
    <xdr:to>
      <xdr:col>4</xdr:col>
      <xdr:colOff>190500</xdr:colOff>
      <xdr:row>75</xdr:row>
      <xdr:rowOff>190500</xdr:rowOff>
    </xdr:to>
    <xdr:pic>
      <xdr:nvPicPr>
        <xdr:cNvPr id="50" name="Picture 49">
          <a:extLst>
            <a:ext uri="{FF2B5EF4-FFF2-40B4-BE49-F238E27FC236}">
              <a16:creationId xmlns:a16="http://schemas.microsoft.com/office/drawing/2014/main" id="{CBD9F590-01FB-DC23-AF49-E90ABC097B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054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84</xdr:row>
      <xdr:rowOff>0</xdr:rowOff>
    </xdr:from>
    <xdr:to>
      <xdr:col>4</xdr:col>
      <xdr:colOff>190500</xdr:colOff>
      <xdr:row>84</xdr:row>
      <xdr:rowOff>190500</xdr:rowOff>
    </xdr:to>
    <xdr:pic>
      <xdr:nvPicPr>
        <xdr:cNvPr id="51" name="Picture 50">
          <a:extLst>
            <a:ext uri="{FF2B5EF4-FFF2-40B4-BE49-F238E27FC236}">
              <a16:creationId xmlns:a16="http://schemas.microsoft.com/office/drawing/2014/main" id="{7DB5F9B7-E719-73BA-0F37-6CA61EBEE5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0832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85</xdr:row>
      <xdr:rowOff>0</xdr:rowOff>
    </xdr:from>
    <xdr:to>
      <xdr:col>4</xdr:col>
      <xdr:colOff>190500</xdr:colOff>
      <xdr:row>85</xdr:row>
      <xdr:rowOff>190500</xdr:rowOff>
    </xdr:to>
    <xdr:pic>
      <xdr:nvPicPr>
        <xdr:cNvPr id="52" name="Picture 51">
          <a:extLst>
            <a:ext uri="{FF2B5EF4-FFF2-40B4-BE49-F238E27FC236}">
              <a16:creationId xmlns:a16="http://schemas.microsoft.com/office/drawing/2014/main" id="{05FB1996-FFAF-A7A2-269F-AC577ADDFC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1747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86</xdr:row>
      <xdr:rowOff>0</xdr:rowOff>
    </xdr:from>
    <xdr:to>
      <xdr:col>4</xdr:col>
      <xdr:colOff>190500</xdr:colOff>
      <xdr:row>86</xdr:row>
      <xdr:rowOff>190500</xdr:rowOff>
    </xdr:to>
    <xdr:pic>
      <xdr:nvPicPr>
        <xdr:cNvPr id="53" name="Picture 52">
          <a:extLst>
            <a:ext uri="{FF2B5EF4-FFF2-40B4-BE49-F238E27FC236}">
              <a16:creationId xmlns:a16="http://schemas.microsoft.com/office/drawing/2014/main" id="{B10ACD7A-10FC-A505-BA2E-0D093FC1E5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66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87</xdr:row>
      <xdr:rowOff>0</xdr:rowOff>
    </xdr:from>
    <xdr:to>
      <xdr:col>4</xdr:col>
      <xdr:colOff>190500</xdr:colOff>
      <xdr:row>87</xdr:row>
      <xdr:rowOff>190500</xdr:rowOff>
    </xdr:to>
    <xdr:pic>
      <xdr:nvPicPr>
        <xdr:cNvPr id="54" name="Picture 53">
          <a:extLst>
            <a:ext uri="{FF2B5EF4-FFF2-40B4-BE49-F238E27FC236}">
              <a16:creationId xmlns:a16="http://schemas.microsoft.com/office/drawing/2014/main" id="{4B0D2127-CEFB-0CD5-CF6C-74FC59800B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3576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94</xdr:row>
      <xdr:rowOff>0</xdr:rowOff>
    </xdr:from>
    <xdr:to>
      <xdr:col>4</xdr:col>
      <xdr:colOff>190500</xdr:colOff>
      <xdr:row>94</xdr:row>
      <xdr:rowOff>190500</xdr:rowOff>
    </xdr:to>
    <xdr:pic>
      <xdr:nvPicPr>
        <xdr:cNvPr id="55" name="Picture 54">
          <a:extLst>
            <a:ext uri="{FF2B5EF4-FFF2-40B4-BE49-F238E27FC236}">
              <a16:creationId xmlns:a16="http://schemas.microsoft.com/office/drawing/2014/main" id="{07B9A85B-D249-7A9E-D0BE-6E5959B25D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7782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95</xdr:row>
      <xdr:rowOff>0</xdr:rowOff>
    </xdr:from>
    <xdr:to>
      <xdr:col>4</xdr:col>
      <xdr:colOff>190500</xdr:colOff>
      <xdr:row>95</xdr:row>
      <xdr:rowOff>190500</xdr:rowOff>
    </xdr:to>
    <xdr:pic>
      <xdr:nvPicPr>
        <xdr:cNvPr id="56" name="Picture 55">
          <a:extLst>
            <a:ext uri="{FF2B5EF4-FFF2-40B4-BE49-F238E27FC236}">
              <a16:creationId xmlns:a16="http://schemas.microsoft.com/office/drawing/2014/main" id="{9815BCA4-340E-B49A-DDE9-57896ACA64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8513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96</xdr:row>
      <xdr:rowOff>0</xdr:rowOff>
    </xdr:from>
    <xdr:to>
      <xdr:col>4</xdr:col>
      <xdr:colOff>190500</xdr:colOff>
      <xdr:row>96</xdr:row>
      <xdr:rowOff>190500</xdr:rowOff>
    </xdr:to>
    <xdr:pic>
      <xdr:nvPicPr>
        <xdr:cNvPr id="57" name="Picture 56">
          <a:extLst>
            <a:ext uri="{FF2B5EF4-FFF2-40B4-BE49-F238E27FC236}">
              <a16:creationId xmlns:a16="http://schemas.microsoft.com/office/drawing/2014/main" id="{6678BA4B-D4FA-5CAB-15B7-191D2B42BF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9245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97</xdr:row>
      <xdr:rowOff>0</xdr:rowOff>
    </xdr:from>
    <xdr:to>
      <xdr:col>4</xdr:col>
      <xdr:colOff>190500</xdr:colOff>
      <xdr:row>97</xdr:row>
      <xdr:rowOff>190500</xdr:rowOff>
    </xdr:to>
    <xdr:pic>
      <xdr:nvPicPr>
        <xdr:cNvPr id="58" name="Picture 57">
          <a:extLst>
            <a:ext uri="{FF2B5EF4-FFF2-40B4-BE49-F238E27FC236}">
              <a16:creationId xmlns:a16="http://schemas.microsoft.com/office/drawing/2014/main" id="{75A08A53-93E7-22EF-94C7-EB2BB22669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9976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98</xdr:row>
      <xdr:rowOff>0</xdr:rowOff>
    </xdr:from>
    <xdr:to>
      <xdr:col>4</xdr:col>
      <xdr:colOff>190500</xdr:colOff>
      <xdr:row>98</xdr:row>
      <xdr:rowOff>190500</xdr:rowOff>
    </xdr:to>
    <xdr:pic>
      <xdr:nvPicPr>
        <xdr:cNvPr id="59" name="Picture 58">
          <a:extLst>
            <a:ext uri="{FF2B5EF4-FFF2-40B4-BE49-F238E27FC236}">
              <a16:creationId xmlns:a16="http://schemas.microsoft.com/office/drawing/2014/main" id="{C3C578D2-C631-967E-BFD7-FB6468D95F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0708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99</xdr:row>
      <xdr:rowOff>0</xdr:rowOff>
    </xdr:from>
    <xdr:to>
      <xdr:col>4</xdr:col>
      <xdr:colOff>190500</xdr:colOff>
      <xdr:row>99</xdr:row>
      <xdr:rowOff>190500</xdr:rowOff>
    </xdr:to>
    <xdr:pic>
      <xdr:nvPicPr>
        <xdr:cNvPr id="60" name="Picture 59">
          <a:extLst>
            <a:ext uri="{FF2B5EF4-FFF2-40B4-BE49-F238E27FC236}">
              <a16:creationId xmlns:a16="http://schemas.microsoft.com/office/drawing/2014/main" id="{1354C372-E526-6139-A10F-8CA3C191D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1440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100</xdr:row>
      <xdr:rowOff>0</xdr:rowOff>
    </xdr:from>
    <xdr:to>
      <xdr:col>4</xdr:col>
      <xdr:colOff>190500</xdr:colOff>
      <xdr:row>100</xdr:row>
      <xdr:rowOff>190500</xdr:rowOff>
    </xdr:to>
    <xdr:pic>
      <xdr:nvPicPr>
        <xdr:cNvPr id="61" name="Picture 60">
          <a:extLst>
            <a:ext uri="{FF2B5EF4-FFF2-40B4-BE49-F238E27FC236}">
              <a16:creationId xmlns:a16="http://schemas.microsoft.com/office/drawing/2014/main" id="{A4C1AE6C-588B-393F-1ABF-CBE5DC499E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2171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101</xdr:row>
      <xdr:rowOff>0</xdr:rowOff>
    </xdr:from>
    <xdr:to>
      <xdr:col>4</xdr:col>
      <xdr:colOff>190500</xdr:colOff>
      <xdr:row>101</xdr:row>
      <xdr:rowOff>190500</xdr:rowOff>
    </xdr:to>
    <xdr:pic>
      <xdr:nvPicPr>
        <xdr:cNvPr id="62" name="Picture 61">
          <a:extLst>
            <a:ext uri="{FF2B5EF4-FFF2-40B4-BE49-F238E27FC236}">
              <a16:creationId xmlns:a16="http://schemas.microsoft.com/office/drawing/2014/main" id="{E5D5EA15-2B27-0FE6-7690-D52A2D5652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3085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102</xdr:row>
      <xdr:rowOff>0</xdr:rowOff>
    </xdr:from>
    <xdr:to>
      <xdr:col>4</xdr:col>
      <xdr:colOff>190500</xdr:colOff>
      <xdr:row>102</xdr:row>
      <xdr:rowOff>190500</xdr:rowOff>
    </xdr:to>
    <xdr:pic>
      <xdr:nvPicPr>
        <xdr:cNvPr id="63" name="Picture 62">
          <a:extLst>
            <a:ext uri="{FF2B5EF4-FFF2-40B4-BE49-F238E27FC236}">
              <a16:creationId xmlns:a16="http://schemas.microsoft.com/office/drawing/2014/main" id="{CC1744FC-2BA5-09BB-8AC7-2F12F29F2A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4000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103</xdr:row>
      <xdr:rowOff>0</xdr:rowOff>
    </xdr:from>
    <xdr:to>
      <xdr:col>4</xdr:col>
      <xdr:colOff>190500</xdr:colOff>
      <xdr:row>103</xdr:row>
      <xdr:rowOff>190500</xdr:rowOff>
    </xdr:to>
    <xdr:pic>
      <xdr:nvPicPr>
        <xdr:cNvPr id="64" name="Picture 63">
          <a:extLst>
            <a:ext uri="{FF2B5EF4-FFF2-40B4-BE49-F238E27FC236}">
              <a16:creationId xmlns:a16="http://schemas.microsoft.com/office/drawing/2014/main" id="{8E783CD8-7D28-3176-E827-F59F7E053C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4914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104</xdr:row>
      <xdr:rowOff>0</xdr:rowOff>
    </xdr:from>
    <xdr:to>
      <xdr:col>4</xdr:col>
      <xdr:colOff>190500</xdr:colOff>
      <xdr:row>104</xdr:row>
      <xdr:rowOff>190500</xdr:rowOff>
    </xdr:to>
    <xdr:pic>
      <xdr:nvPicPr>
        <xdr:cNvPr id="65" name="Picture 64">
          <a:extLst>
            <a:ext uri="{FF2B5EF4-FFF2-40B4-BE49-F238E27FC236}">
              <a16:creationId xmlns:a16="http://schemas.microsoft.com/office/drawing/2014/main" id="{DD038D44-09BC-346D-E11C-E6B0A1C34F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5829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105</xdr:row>
      <xdr:rowOff>0</xdr:rowOff>
    </xdr:from>
    <xdr:to>
      <xdr:col>4</xdr:col>
      <xdr:colOff>190500</xdr:colOff>
      <xdr:row>105</xdr:row>
      <xdr:rowOff>190500</xdr:rowOff>
    </xdr:to>
    <xdr:pic>
      <xdr:nvPicPr>
        <xdr:cNvPr id="66" name="Picture 65">
          <a:extLst>
            <a:ext uri="{FF2B5EF4-FFF2-40B4-BE49-F238E27FC236}">
              <a16:creationId xmlns:a16="http://schemas.microsoft.com/office/drawing/2014/main" id="{A72C0631-2D92-43C3-4C2B-487D892D60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6743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106</xdr:row>
      <xdr:rowOff>0</xdr:rowOff>
    </xdr:from>
    <xdr:to>
      <xdr:col>4</xdr:col>
      <xdr:colOff>190500</xdr:colOff>
      <xdr:row>106</xdr:row>
      <xdr:rowOff>190500</xdr:rowOff>
    </xdr:to>
    <xdr:pic>
      <xdr:nvPicPr>
        <xdr:cNvPr id="67" name="Picture 66">
          <a:extLst>
            <a:ext uri="{FF2B5EF4-FFF2-40B4-BE49-F238E27FC236}">
              <a16:creationId xmlns:a16="http://schemas.microsoft.com/office/drawing/2014/main" id="{ECB6F6A5-1B0B-7988-D742-9C38BC9670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765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107</xdr:row>
      <xdr:rowOff>0</xdr:rowOff>
    </xdr:from>
    <xdr:to>
      <xdr:col>4</xdr:col>
      <xdr:colOff>190500</xdr:colOff>
      <xdr:row>107</xdr:row>
      <xdr:rowOff>190500</xdr:rowOff>
    </xdr:to>
    <xdr:pic>
      <xdr:nvPicPr>
        <xdr:cNvPr id="68" name="Picture 67">
          <a:extLst>
            <a:ext uri="{FF2B5EF4-FFF2-40B4-BE49-F238E27FC236}">
              <a16:creationId xmlns:a16="http://schemas.microsoft.com/office/drawing/2014/main" id="{C3366D10-C987-7D75-965E-2506AB6FCD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8572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108</xdr:row>
      <xdr:rowOff>0</xdr:rowOff>
    </xdr:from>
    <xdr:to>
      <xdr:col>4</xdr:col>
      <xdr:colOff>190500</xdr:colOff>
      <xdr:row>108</xdr:row>
      <xdr:rowOff>190500</xdr:rowOff>
    </xdr:to>
    <xdr:pic>
      <xdr:nvPicPr>
        <xdr:cNvPr id="69" name="Picture 68">
          <a:extLst>
            <a:ext uri="{FF2B5EF4-FFF2-40B4-BE49-F238E27FC236}">
              <a16:creationId xmlns:a16="http://schemas.microsoft.com/office/drawing/2014/main" id="{2DA1A8E2-3A63-DA41-28DB-CCE5325DDA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9486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109</xdr:row>
      <xdr:rowOff>0</xdr:rowOff>
    </xdr:from>
    <xdr:to>
      <xdr:col>4</xdr:col>
      <xdr:colOff>190500</xdr:colOff>
      <xdr:row>109</xdr:row>
      <xdr:rowOff>190500</xdr:rowOff>
    </xdr:to>
    <xdr:pic>
      <xdr:nvPicPr>
        <xdr:cNvPr id="70" name="Picture 69">
          <a:extLst>
            <a:ext uri="{FF2B5EF4-FFF2-40B4-BE49-F238E27FC236}">
              <a16:creationId xmlns:a16="http://schemas.microsoft.com/office/drawing/2014/main" id="{F79B9239-C75E-A968-506C-3821119954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0401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110</xdr:row>
      <xdr:rowOff>0</xdr:rowOff>
    </xdr:from>
    <xdr:to>
      <xdr:col>4</xdr:col>
      <xdr:colOff>190500</xdr:colOff>
      <xdr:row>110</xdr:row>
      <xdr:rowOff>190500</xdr:rowOff>
    </xdr:to>
    <xdr:pic>
      <xdr:nvPicPr>
        <xdr:cNvPr id="71" name="Picture 70">
          <a:extLst>
            <a:ext uri="{FF2B5EF4-FFF2-40B4-BE49-F238E27FC236}">
              <a16:creationId xmlns:a16="http://schemas.microsoft.com/office/drawing/2014/main" id="{E7FD3E5D-1671-E3D9-D314-27893866C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1315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111</xdr:row>
      <xdr:rowOff>0</xdr:rowOff>
    </xdr:from>
    <xdr:to>
      <xdr:col>4</xdr:col>
      <xdr:colOff>190500</xdr:colOff>
      <xdr:row>111</xdr:row>
      <xdr:rowOff>190500</xdr:rowOff>
    </xdr:to>
    <xdr:pic>
      <xdr:nvPicPr>
        <xdr:cNvPr id="72" name="Picture 71">
          <a:extLst>
            <a:ext uri="{FF2B5EF4-FFF2-40B4-BE49-F238E27FC236}">
              <a16:creationId xmlns:a16="http://schemas.microsoft.com/office/drawing/2014/main" id="{E8F89131-6C57-BF39-ACB0-D30E4D7C2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2229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112</xdr:row>
      <xdr:rowOff>0</xdr:rowOff>
    </xdr:from>
    <xdr:to>
      <xdr:col>4</xdr:col>
      <xdr:colOff>190500</xdr:colOff>
      <xdr:row>112</xdr:row>
      <xdr:rowOff>190500</xdr:rowOff>
    </xdr:to>
    <xdr:pic>
      <xdr:nvPicPr>
        <xdr:cNvPr id="73" name="Picture 72">
          <a:extLst>
            <a:ext uri="{FF2B5EF4-FFF2-40B4-BE49-F238E27FC236}">
              <a16:creationId xmlns:a16="http://schemas.microsoft.com/office/drawing/2014/main" id="{ECDC78DB-267B-92A0-E7E1-1BC9EECFC4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3144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113</xdr:row>
      <xdr:rowOff>0</xdr:rowOff>
    </xdr:from>
    <xdr:to>
      <xdr:col>4</xdr:col>
      <xdr:colOff>190500</xdr:colOff>
      <xdr:row>113</xdr:row>
      <xdr:rowOff>190500</xdr:rowOff>
    </xdr:to>
    <xdr:pic>
      <xdr:nvPicPr>
        <xdr:cNvPr id="74" name="Picture 73">
          <a:extLst>
            <a:ext uri="{FF2B5EF4-FFF2-40B4-BE49-F238E27FC236}">
              <a16:creationId xmlns:a16="http://schemas.microsoft.com/office/drawing/2014/main" id="{CDE683EA-AB13-C2FE-902D-DFE84DE0C8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4424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114</xdr:row>
      <xdr:rowOff>0</xdr:rowOff>
    </xdr:from>
    <xdr:to>
      <xdr:col>4</xdr:col>
      <xdr:colOff>190500</xdr:colOff>
      <xdr:row>114</xdr:row>
      <xdr:rowOff>190500</xdr:rowOff>
    </xdr:to>
    <xdr:pic>
      <xdr:nvPicPr>
        <xdr:cNvPr id="75" name="Picture 74">
          <a:extLst>
            <a:ext uri="{FF2B5EF4-FFF2-40B4-BE49-F238E27FC236}">
              <a16:creationId xmlns:a16="http://schemas.microsoft.com/office/drawing/2014/main" id="{66AF0BAB-BB71-55E2-E7DF-0A3AF16C2F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5704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115</xdr:row>
      <xdr:rowOff>0</xdr:rowOff>
    </xdr:from>
    <xdr:to>
      <xdr:col>4</xdr:col>
      <xdr:colOff>190500</xdr:colOff>
      <xdr:row>115</xdr:row>
      <xdr:rowOff>190500</xdr:rowOff>
    </xdr:to>
    <xdr:pic>
      <xdr:nvPicPr>
        <xdr:cNvPr id="76" name="Picture 75">
          <a:extLst>
            <a:ext uri="{FF2B5EF4-FFF2-40B4-BE49-F238E27FC236}">
              <a16:creationId xmlns:a16="http://schemas.microsoft.com/office/drawing/2014/main" id="{594FD662-BC77-1CEC-0CAD-62B538BB14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6984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116</xdr:row>
      <xdr:rowOff>0</xdr:rowOff>
    </xdr:from>
    <xdr:to>
      <xdr:col>4</xdr:col>
      <xdr:colOff>190500</xdr:colOff>
      <xdr:row>116</xdr:row>
      <xdr:rowOff>190500</xdr:rowOff>
    </xdr:to>
    <xdr:pic>
      <xdr:nvPicPr>
        <xdr:cNvPr id="77" name="Picture 76">
          <a:extLst>
            <a:ext uri="{FF2B5EF4-FFF2-40B4-BE49-F238E27FC236}">
              <a16:creationId xmlns:a16="http://schemas.microsoft.com/office/drawing/2014/main" id="{ACB6EC59-25EC-B462-87AD-2C42A370B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8264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117</xdr:row>
      <xdr:rowOff>0</xdr:rowOff>
    </xdr:from>
    <xdr:to>
      <xdr:col>4</xdr:col>
      <xdr:colOff>190500</xdr:colOff>
      <xdr:row>117</xdr:row>
      <xdr:rowOff>190500</xdr:rowOff>
    </xdr:to>
    <xdr:pic>
      <xdr:nvPicPr>
        <xdr:cNvPr id="78" name="Picture 77">
          <a:extLst>
            <a:ext uri="{FF2B5EF4-FFF2-40B4-BE49-F238E27FC236}">
              <a16:creationId xmlns:a16="http://schemas.microsoft.com/office/drawing/2014/main" id="{CC5721BC-16D9-8F95-591B-BCDFF1D394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9179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118</xdr:row>
      <xdr:rowOff>0</xdr:rowOff>
    </xdr:from>
    <xdr:to>
      <xdr:col>4</xdr:col>
      <xdr:colOff>190500</xdr:colOff>
      <xdr:row>118</xdr:row>
      <xdr:rowOff>190500</xdr:rowOff>
    </xdr:to>
    <xdr:pic>
      <xdr:nvPicPr>
        <xdr:cNvPr id="79" name="Picture 78">
          <a:extLst>
            <a:ext uri="{FF2B5EF4-FFF2-40B4-BE49-F238E27FC236}">
              <a16:creationId xmlns:a16="http://schemas.microsoft.com/office/drawing/2014/main" id="{210B5ED0-7B85-36B5-B1F0-80A22B865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0093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119</xdr:row>
      <xdr:rowOff>0</xdr:rowOff>
    </xdr:from>
    <xdr:to>
      <xdr:col>4</xdr:col>
      <xdr:colOff>190500</xdr:colOff>
      <xdr:row>119</xdr:row>
      <xdr:rowOff>190500</xdr:rowOff>
    </xdr:to>
    <xdr:pic>
      <xdr:nvPicPr>
        <xdr:cNvPr id="80" name="Picture 79">
          <a:extLst>
            <a:ext uri="{FF2B5EF4-FFF2-40B4-BE49-F238E27FC236}">
              <a16:creationId xmlns:a16="http://schemas.microsoft.com/office/drawing/2014/main" id="{F33796EF-C6D3-95BD-3B9E-49AE7F2B29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1008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124</xdr:row>
      <xdr:rowOff>0</xdr:rowOff>
    </xdr:from>
    <xdr:to>
      <xdr:col>4</xdr:col>
      <xdr:colOff>190500</xdr:colOff>
      <xdr:row>124</xdr:row>
      <xdr:rowOff>190500</xdr:rowOff>
    </xdr:to>
    <xdr:pic>
      <xdr:nvPicPr>
        <xdr:cNvPr id="81" name="Picture 80">
          <a:extLst>
            <a:ext uri="{FF2B5EF4-FFF2-40B4-BE49-F238E27FC236}">
              <a16:creationId xmlns:a16="http://schemas.microsoft.com/office/drawing/2014/main" id="{6A73E068-2576-D54B-156B-A926ACAA17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5580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125</xdr:row>
      <xdr:rowOff>0</xdr:rowOff>
    </xdr:from>
    <xdr:to>
      <xdr:col>4</xdr:col>
      <xdr:colOff>190500</xdr:colOff>
      <xdr:row>125</xdr:row>
      <xdr:rowOff>190500</xdr:rowOff>
    </xdr:to>
    <xdr:pic>
      <xdr:nvPicPr>
        <xdr:cNvPr id="82" name="Picture 81">
          <a:extLst>
            <a:ext uri="{FF2B5EF4-FFF2-40B4-BE49-F238E27FC236}">
              <a16:creationId xmlns:a16="http://schemas.microsoft.com/office/drawing/2014/main" id="{5303C2D4-BE43-99D4-86A0-86060F96C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6311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126</xdr:row>
      <xdr:rowOff>0</xdr:rowOff>
    </xdr:from>
    <xdr:to>
      <xdr:col>4</xdr:col>
      <xdr:colOff>190500</xdr:colOff>
      <xdr:row>126</xdr:row>
      <xdr:rowOff>190500</xdr:rowOff>
    </xdr:to>
    <xdr:pic>
      <xdr:nvPicPr>
        <xdr:cNvPr id="83" name="Picture 82">
          <a:extLst>
            <a:ext uri="{FF2B5EF4-FFF2-40B4-BE49-F238E27FC236}">
              <a16:creationId xmlns:a16="http://schemas.microsoft.com/office/drawing/2014/main" id="{289B6E37-8488-3A14-173A-A182729B28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7043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127</xdr:row>
      <xdr:rowOff>0</xdr:rowOff>
    </xdr:from>
    <xdr:to>
      <xdr:col>4</xdr:col>
      <xdr:colOff>190500</xdr:colOff>
      <xdr:row>127</xdr:row>
      <xdr:rowOff>190500</xdr:rowOff>
    </xdr:to>
    <xdr:pic>
      <xdr:nvPicPr>
        <xdr:cNvPr id="84" name="Picture 83">
          <a:extLst>
            <a:ext uri="{FF2B5EF4-FFF2-40B4-BE49-F238E27FC236}">
              <a16:creationId xmlns:a16="http://schemas.microsoft.com/office/drawing/2014/main" id="{16D0FF68-D4B1-7C6B-227C-E937DCD00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7774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128</xdr:row>
      <xdr:rowOff>0</xdr:rowOff>
    </xdr:from>
    <xdr:to>
      <xdr:col>4</xdr:col>
      <xdr:colOff>190500</xdr:colOff>
      <xdr:row>128</xdr:row>
      <xdr:rowOff>190500</xdr:rowOff>
    </xdr:to>
    <xdr:pic>
      <xdr:nvPicPr>
        <xdr:cNvPr id="85" name="Picture 84">
          <a:extLst>
            <a:ext uri="{FF2B5EF4-FFF2-40B4-BE49-F238E27FC236}">
              <a16:creationId xmlns:a16="http://schemas.microsoft.com/office/drawing/2014/main" id="{0CD5AE26-D210-72C9-BB66-8A5D770CAC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8506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129</xdr:row>
      <xdr:rowOff>0</xdr:rowOff>
    </xdr:from>
    <xdr:to>
      <xdr:col>4</xdr:col>
      <xdr:colOff>190500</xdr:colOff>
      <xdr:row>129</xdr:row>
      <xdr:rowOff>190500</xdr:rowOff>
    </xdr:to>
    <xdr:pic>
      <xdr:nvPicPr>
        <xdr:cNvPr id="86" name="Picture 85">
          <a:extLst>
            <a:ext uri="{FF2B5EF4-FFF2-40B4-BE49-F238E27FC236}">
              <a16:creationId xmlns:a16="http://schemas.microsoft.com/office/drawing/2014/main" id="{0571F66A-FB92-17CF-91DA-88D0BC5111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9237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130</xdr:row>
      <xdr:rowOff>0</xdr:rowOff>
    </xdr:from>
    <xdr:to>
      <xdr:col>4</xdr:col>
      <xdr:colOff>190500</xdr:colOff>
      <xdr:row>130</xdr:row>
      <xdr:rowOff>190500</xdr:rowOff>
    </xdr:to>
    <xdr:pic>
      <xdr:nvPicPr>
        <xdr:cNvPr id="87" name="Picture 86">
          <a:extLst>
            <a:ext uri="{FF2B5EF4-FFF2-40B4-BE49-F238E27FC236}">
              <a16:creationId xmlns:a16="http://schemas.microsoft.com/office/drawing/2014/main" id="{4BC32509-23C3-D243-1DDC-261A9259C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9969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131</xdr:row>
      <xdr:rowOff>0</xdr:rowOff>
    </xdr:from>
    <xdr:to>
      <xdr:col>4</xdr:col>
      <xdr:colOff>190500</xdr:colOff>
      <xdr:row>131</xdr:row>
      <xdr:rowOff>190500</xdr:rowOff>
    </xdr:to>
    <xdr:pic>
      <xdr:nvPicPr>
        <xdr:cNvPr id="88" name="Picture 87">
          <a:extLst>
            <a:ext uri="{FF2B5EF4-FFF2-40B4-BE49-F238E27FC236}">
              <a16:creationId xmlns:a16="http://schemas.microsoft.com/office/drawing/2014/main" id="{8813E2CD-F3E0-F289-22EC-CA2F270FF9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0700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132</xdr:row>
      <xdr:rowOff>0</xdr:rowOff>
    </xdr:from>
    <xdr:to>
      <xdr:col>4</xdr:col>
      <xdr:colOff>190500</xdr:colOff>
      <xdr:row>132</xdr:row>
      <xdr:rowOff>190500</xdr:rowOff>
    </xdr:to>
    <xdr:pic>
      <xdr:nvPicPr>
        <xdr:cNvPr id="89" name="Picture 88">
          <a:extLst>
            <a:ext uri="{FF2B5EF4-FFF2-40B4-BE49-F238E27FC236}">
              <a16:creationId xmlns:a16="http://schemas.microsoft.com/office/drawing/2014/main" id="{F5198937-C470-2202-0810-39B9DB3397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1432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133</xdr:row>
      <xdr:rowOff>0</xdr:rowOff>
    </xdr:from>
    <xdr:to>
      <xdr:col>4</xdr:col>
      <xdr:colOff>190500</xdr:colOff>
      <xdr:row>133</xdr:row>
      <xdr:rowOff>190500</xdr:rowOff>
    </xdr:to>
    <xdr:pic>
      <xdr:nvPicPr>
        <xdr:cNvPr id="90" name="Picture 89">
          <a:extLst>
            <a:ext uri="{FF2B5EF4-FFF2-40B4-BE49-F238E27FC236}">
              <a16:creationId xmlns:a16="http://schemas.microsoft.com/office/drawing/2014/main" id="{BE9B7249-CB35-CA4E-6350-D4E5A22E4D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2163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135</xdr:row>
      <xdr:rowOff>0</xdr:rowOff>
    </xdr:from>
    <xdr:to>
      <xdr:col>4</xdr:col>
      <xdr:colOff>190500</xdr:colOff>
      <xdr:row>135</xdr:row>
      <xdr:rowOff>190500</xdr:rowOff>
    </xdr:to>
    <xdr:pic>
      <xdr:nvPicPr>
        <xdr:cNvPr id="91" name="Picture 90">
          <a:extLst>
            <a:ext uri="{FF2B5EF4-FFF2-40B4-BE49-F238E27FC236}">
              <a16:creationId xmlns:a16="http://schemas.microsoft.com/office/drawing/2014/main" id="{8E4955A1-F4EA-BB7B-3F6C-1145C8B5A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3626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136</xdr:row>
      <xdr:rowOff>0</xdr:rowOff>
    </xdr:from>
    <xdr:to>
      <xdr:col>4</xdr:col>
      <xdr:colOff>190500</xdr:colOff>
      <xdr:row>136</xdr:row>
      <xdr:rowOff>190500</xdr:rowOff>
    </xdr:to>
    <xdr:pic>
      <xdr:nvPicPr>
        <xdr:cNvPr id="92" name="Picture 91">
          <a:extLst>
            <a:ext uri="{FF2B5EF4-FFF2-40B4-BE49-F238E27FC236}">
              <a16:creationId xmlns:a16="http://schemas.microsoft.com/office/drawing/2014/main" id="{168FF7C7-738D-4AA5-6827-18BFD9F9A0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5272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137</xdr:row>
      <xdr:rowOff>0</xdr:rowOff>
    </xdr:from>
    <xdr:to>
      <xdr:col>4</xdr:col>
      <xdr:colOff>190500</xdr:colOff>
      <xdr:row>137</xdr:row>
      <xdr:rowOff>190500</xdr:rowOff>
    </xdr:to>
    <xdr:pic>
      <xdr:nvPicPr>
        <xdr:cNvPr id="93" name="Picture 92">
          <a:extLst>
            <a:ext uri="{FF2B5EF4-FFF2-40B4-BE49-F238E27FC236}">
              <a16:creationId xmlns:a16="http://schemas.microsoft.com/office/drawing/2014/main" id="{96E613B3-B19D-5FC3-E457-EAED2ADF47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6552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138</xdr:row>
      <xdr:rowOff>0</xdr:rowOff>
    </xdr:from>
    <xdr:to>
      <xdr:col>4</xdr:col>
      <xdr:colOff>190500</xdr:colOff>
      <xdr:row>138</xdr:row>
      <xdr:rowOff>190500</xdr:rowOff>
    </xdr:to>
    <xdr:pic>
      <xdr:nvPicPr>
        <xdr:cNvPr id="94" name="Picture 93">
          <a:extLst>
            <a:ext uri="{FF2B5EF4-FFF2-40B4-BE49-F238E27FC236}">
              <a16:creationId xmlns:a16="http://schemas.microsoft.com/office/drawing/2014/main" id="{817404F1-F438-BC76-4B06-AD7AE30EBE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7650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139</xdr:row>
      <xdr:rowOff>0</xdr:rowOff>
    </xdr:from>
    <xdr:to>
      <xdr:col>4</xdr:col>
      <xdr:colOff>190500</xdr:colOff>
      <xdr:row>139</xdr:row>
      <xdr:rowOff>190500</xdr:rowOff>
    </xdr:to>
    <xdr:pic>
      <xdr:nvPicPr>
        <xdr:cNvPr id="95" name="Picture 94">
          <a:extLst>
            <a:ext uri="{FF2B5EF4-FFF2-40B4-BE49-F238E27FC236}">
              <a16:creationId xmlns:a16="http://schemas.microsoft.com/office/drawing/2014/main" id="{283E290C-4137-E82B-F14E-434640F7E3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8564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82B03-458C-4278-B304-423CBB4AFC48}">
  <dimension ref="A1:Q151"/>
  <sheetViews>
    <sheetView workbookViewId="0">
      <selection activeCell="L2" sqref="L2:L151"/>
    </sheetView>
  </sheetViews>
  <sheetFormatPr defaultRowHeight="14.4" x14ac:dyDescent="0.3"/>
  <sheetData>
    <row r="1" spans="1:17" x14ac:dyDescent="0.3">
      <c r="A1" t="s">
        <v>927</v>
      </c>
      <c r="E1">
        <f>COUNTA(E3:E1854)</f>
        <v>149</v>
      </c>
      <c r="F1">
        <f>E1/3</f>
        <v>49.666666666666664</v>
      </c>
      <c r="J1">
        <f>COUNTIF(J3:J1854,"yes")</f>
        <v>50</v>
      </c>
    </row>
    <row r="2" spans="1:17" x14ac:dyDescent="0.3">
      <c r="A2" t="s">
        <v>563</v>
      </c>
      <c r="B2" t="s">
        <v>564</v>
      </c>
      <c r="C2" t="s">
        <v>565</v>
      </c>
      <c r="D2" t="s">
        <v>566</v>
      </c>
      <c r="E2" t="s">
        <v>545</v>
      </c>
      <c r="F2" t="s">
        <v>567</v>
      </c>
      <c r="G2" t="s">
        <v>568</v>
      </c>
      <c r="H2" t="s">
        <v>569</v>
      </c>
      <c r="I2" t="s">
        <v>570</v>
      </c>
      <c r="J2" t="s">
        <v>571</v>
      </c>
      <c r="K2" t="s">
        <v>572</v>
      </c>
      <c r="L2" t="s">
        <v>546</v>
      </c>
      <c r="M2" t="s">
        <v>573</v>
      </c>
      <c r="N2" t="s">
        <v>574</v>
      </c>
      <c r="O2" t="s">
        <v>575</v>
      </c>
      <c r="P2" t="s">
        <v>576</v>
      </c>
      <c r="Q2" s="289"/>
    </row>
    <row r="3" spans="1:17" ht="30.6" x14ac:dyDescent="0.3">
      <c r="A3" s="279" t="s">
        <v>597</v>
      </c>
      <c r="B3" s="280" t="s">
        <v>598</v>
      </c>
      <c r="C3" s="280" t="s">
        <v>599</v>
      </c>
      <c r="D3" s="280" t="s">
        <v>600</v>
      </c>
      <c r="E3" t="s">
        <v>24</v>
      </c>
      <c r="F3" t="s">
        <v>25</v>
      </c>
      <c r="G3" t="s">
        <v>26</v>
      </c>
      <c r="H3" s="281" t="s">
        <v>601</v>
      </c>
      <c r="I3" s="281" t="s">
        <v>11</v>
      </c>
      <c r="J3" s="281" t="s">
        <v>8</v>
      </c>
      <c r="K3" s="281" t="s">
        <v>602</v>
      </c>
      <c r="L3" s="281" t="s">
        <v>27</v>
      </c>
      <c r="M3" s="280" t="s">
        <v>603</v>
      </c>
      <c r="N3" s="280" t="s">
        <v>604</v>
      </c>
      <c r="O3" s="281" t="s">
        <v>13</v>
      </c>
      <c r="P3" t="s">
        <v>605</v>
      </c>
      <c r="Q3" s="282"/>
    </row>
    <row r="4" spans="1:17" ht="30.6" x14ac:dyDescent="0.3">
      <c r="A4" s="279" t="s">
        <v>597</v>
      </c>
      <c r="B4" s="283" t="s">
        <v>598</v>
      </c>
      <c r="C4" s="283"/>
      <c r="D4" s="283" t="s">
        <v>606</v>
      </c>
      <c r="E4" t="s">
        <v>579</v>
      </c>
      <c r="F4" t="s">
        <v>28</v>
      </c>
      <c r="G4" t="s">
        <v>29</v>
      </c>
      <c r="H4" s="285" t="s">
        <v>601</v>
      </c>
      <c r="I4" s="285" t="s">
        <v>7</v>
      </c>
      <c r="J4" s="285" t="s">
        <v>8</v>
      </c>
      <c r="K4" s="285" t="s">
        <v>602</v>
      </c>
      <c r="L4" s="285" t="s">
        <v>27</v>
      </c>
      <c r="M4" s="283" t="s">
        <v>603</v>
      </c>
      <c r="N4" s="283" t="s">
        <v>604</v>
      </c>
      <c r="O4" s="285" t="s">
        <v>13</v>
      </c>
      <c r="P4" t="s">
        <v>605</v>
      </c>
      <c r="Q4" s="284"/>
    </row>
    <row r="5" spans="1:17" ht="30.6" x14ac:dyDescent="0.3">
      <c r="A5" s="279" t="s">
        <v>597</v>
      </c>
      <c r="B5" s="280" t="s">
        <v>607</v>
      </c>
      <c r="C5" s="280"/>
      <c r="D5" s="280" t="s">
        <v>608</v>
      </c>
      <c r="E5" t="s">
        <v>30</v>
      </c>
      <c r="F5" t="s">
        <v>31</v>
      </c>
      <c r="G5" t="s">
        <v>32</v>
      </c>
      <c r="H5" s="281" t="s">
        <v>601</v>
      </c>
      <c r="I5" s="281" t="s">
        <v>7</v>
      </c>
      <c r="J5" s="281" t="s">
        <v>8</v>
      </c>
      <c r="K5" s="281" t="s">
        <v>602</v>
      </c>
      <c r="L5" s="281" t="s">
        <v>33</v>
      </c>
      <c r="M5" s="280" t="s">
        <v>609</v>
      </c>
      <c r="N5" s="280" t="s">
        <v>610</v>
      </c>
      <c r="O5" s="281"/>
      <c r="P5" t="s">
        <v>605</v>
      </c>
      <c r="Q5" s="282"/>
    </row>
    <row r="6" spans="1:17" ht="30.6" x14ac:dyDescent="0.3">
      <c r="A6" s="279" t="s">
        <v>597</v>
      </c>
      <c r="B6" s="283" t="s">
        <v>607</v>
      </c>
      <c r="C6" s="283"/>
      <c r="D6" s="283" t="s">
        <v>611</v>
      </c>
      <c r="E6" t="s">
        <v>34</v>
      </c>
      <c r="F6" t="s">
        <v>35</v>
      </c>
      <c r="G6" t="s">
        <v>36</v>
      </c>
      <c r="H6" s="285" t="s">
        <v>601</v>
      </c>
      <c r="I6" s="285" t="s">
        <v>7</v>
      </c>
      <c r="J6" s="285" t="s">
        <v>8</v>
      </c>
      <c r="K6" s="285" t="s">
        <v>602</v>
      </c>
      <c r="L6" s="285" t="s">
        <v>33</v>
      </c>
      <c r="M6" s="283" t="s">
        <v>609</v>
      </c>
      <c r="N6" s="283" t="s">
        <v>610</v>
      </c>
      <c r="O6" s="285"/>
      <c r="P6" t="s">
        <v>605</v>
      </c>
      <c r="Q6" s="284"/>
    </row>
    <row r="7" spans="1:17" ht="30.6" x14ac:dyDescent="0.3">
      <c r="A7" s="279" t="s">
        <v>597</v>
      </c>
      <c r="B7" s="280" t="s">
        <v>607</v>
      </c>
      <c r="C7" s="280"/>
      <c r="D7" s="280" t="s">
        <v>612</v>
      </c>
      <c r="E7" t="s">
        <v>37</v>
      </c>
      <c r="F7" t="s">
        <v>38</v>
      </c>
      <c r="G7" t="s">
        <v>39</v>
      </c>
      <c r="H7" s="281" t="s">
        <v>601</v>
      </c>
      <c r="I7" s="281" t="s">
        <v>7</v>
      </c>
      <c r="J7" s="281" t="s">
        <v>8</v>
      </c>
      <c r="K7" s="281" t="s">
        <v>602</v>
      </c>
      <c r="L7" s="281" t="s">
        <v>33</v>
      </c>
      <c r="M7" s="280" t="s">
        <v>609</v>
      </c>
      <c r="N7" s="280" t="s">
        <v>610</v>
      </c>
      <c r="O7" s="281"/>
      <c r="P7" t="s">
        <v>605</v>
      </c>
      <c r="Q7" s="282"/>
    </row>
    <row r="8" spans="1:17" ht="30.6" x14ac:dyDescent="0.3">
      <c r="A8" s="279" t="s">
        <v>597</v>
      </c>
      <c r="B8" s="283" t="s">
        <v>607</v>
      </c>
      <c r="C8" s="283"/>
      <c r="D8" s="283" t="s">
        <v>613</v>
      </c>
      <c r="E8" t="s">
        <v>40</v>
      </c>
      <c r="F8" t="s">
        <v>41</v>
      </c>
      <c r="G8" t="s">
        <v>42</v>
      </c>
      <c r="H8" s="285" t="s">
        <v>601</v>
      </c>
      <c r="I8" s="285" t="s">
        <v>7</v>
      </c>
      <c r="J8" s="285" t="s">
        <v>8</v>
      </c>
      <c r="K8" s="285" t="s">
        <v>602</v>
      </c>
      <c r="L8" s="285" t="s">
        <v>33</v>
      </c>
      <c r="M8" s="283" t="s">
        <v>609</v>
      </c>
      <c r="N8" s="283" t="s">
        <v>610</v>
      </c>
      <c r="O8" s="285"/>
      <c r="P8" t="s">
        <v>605</v>
      </c>
      <c r="Q8" s="284"/>
    </row>
    <row r="9" spans="1:17" ht="30.6" x14ac:dyDescent="0.3">
      <c r="A9" s="279" t="s">
        <v>597</v>
      </c>
      <c r="B9" s="280" t="s">
        <v>607</v>
      </c>
      <c r="C9" s="280"/>
      <c r="D9" s="280" t="s">
        <v>614</v>
      </c>
      <c r="E9" t="s">
        <v>43</v>
      </c>
      <c r="F9" t="s">
        <v>44</v>
      </c>
      <c r="G9" t="s">
        <v>45</v>
      </c>
      <c r="H9" s="281" t="s">
        <v>601</v>
      </c>
      <c r="I9" s="281" t="s">
        <v>7</v>
      </c>
      <c r="J9" s="281" t="s">
        <v>8</v>
      </c>
      <c r="K9" s="281" t="s">
        <v>602</v>
      </c>
      <c r="L9" s="281" t="s">
        <v>33</v>
      </c>
      <c r="M9" s="280" t="s">
        <v>609</v>
      </c>
      <c r="N9" s="280" t="s">
        <v>610</v>
      </c>
      <c r="O9" s="281"/>
      <c r="P9" t="s">
        <v>605</v>
      </c>
      <c r="Q9" s="282"/>
    </row>
    <row r="10" spans="1:17" ht="30.6" x14ac:dyDescent="0.3">
      <c r="A10" s="279" t="s">
        <v>597</v>
      </c>
      <c r="B10" s="283" t="s">
        <v>607</v>
      </c>
      <c r="C10" s="283"/>
      <c r="D10" s="283" t="s">
        <v>615</v>
      </c>
      <c r="E10" t="s">
        <v>46</v>
      </c>
      <c r="F10" t="s">
        <v>44</v>
      </c>
      <c r="G10" t="s">
        <v>47</v>
      </c>
      <c r="H10" s="285" t="s">
        <v>601</v>
      </c>
      <c r="I10" s="285" t="s">
        <v>7</v>
      </c>
      <c r="J10" s="285" t="s">
        <v>8</v>
      </c>
      <c r="K10" s="285" t="s">
        <v>602</v>
      </c>
      <c r="L10" s="285" t="s">
        <v>33</v>
      </c>
      <c r="M10" s="283" t="s">
        <v>609</v>
      </c>
      <c r="N10" s="283" t="s">
        <v>610</v>
      </c>
      <c r="O10" s="285"/>
      <c r="P10" t="s">
        <v>605</v>
      </c>
      <c r="Q10" s="284"/>
    </row>
    <row r="11" spans="1:17" ht="30.6" x14ac:dyDescent="0.3">
      <c r="A11" s="279" t="s">
        <v>597</v>
      </c>
      <c r="B11" s="280" t="s">
        <v>607</v>
      </c>
      <c r="C11" s="280"/>
      <c r="D11" s="280" t="s">
        <v>616</v>
      </c>
      <c r="E11" t="s">
        <v>48</v>
      </c>
      <c r="F11" t="s">
        <v>49</v>
      </c>
      <c r="G11" t="s">
        <v>50</v>
      </c>
      <c r="H11" s="281" t="s">
        <v>601</v>
      </c>
      <c r="I11" s="281" t="s">
        <v>7</v>
      </c>
      <c r="J11" s="281" t="s">
        <v>8</v>
      </c>
      <c r="K11" s="281" t="s">
        <v>602</v>
      </c>
      <c r="L11" s="281" t="s">
        <v>33</v>
      </c>
      <c r="M11" s="280" t="s">
        <v>609</v>
      </c>
      <c r="N11" s="280" t="s">
        <v>610</v>
      </c>
      <c r="O11" s="281"/>
      <c r="P11" t="s">
        <v>605</v>
      </c>
      <c r="Q11" s="282"/>
    </row>
    <row r="12" spans="1:17" ht="30.6" x14ac:dyDescent="0.3">
      <c r="A12" s="279" t="s">
        <v>597</v>
      </c>
      <c r="B12" s="283" t="s">
        <v>607</v>
      </c>
      <c r="C12" s="283"/>
      <c r="D12" s="283" t="s">
        <v>617</v>
      </c>
      <c r="E12" t="s">
        <v>51</v>
      </c>
      <c r="F12" t="s">
        <v>49</v>
      </c>
      <c r="G12" t="s">
        <v>52</v>
      </c>
      <c r="H12" s="285" t="s">
        <v>601</v>
      </c>
      <c r="I12" s="285" t="s">
        <v>7</v>
      </c>
      <c r="J12" s="285" t="s">
        <v>8</v>
      </c>
      <c r="K12" s="285" t="s">
        <v>602</v>
      </c>
      <c r="L12" s="285" t="s">
        <v>33</v>
      </c>
      <c r="M12" s="283" t="s">
        <v>609</v>
      </c>
      <c r="N12" s="283" t="s">
        <v>610</v>
      </c>
      <c r="O12" s="285"/>
      <c r="P12" t="s">
        <v>605</v>
      </c>
      <c r="Q12" s="284"/>
    </row>
    <row r="13" spans="1:17" ht="30.6" x14ac:dyDescent="0.3">
      <c r="A13" s="279" t="s">
        <v>597</v>
      </c>
      <c r="B13" s="280" t="s">
        <v>598</v>
      </c>
      <c r="C13" s="280" t="s">
        <v>618</v>
      </c>
      <c r="D13" s="280" t="s">
        <v>619</v>
      </c>
      <c r="E13" t="s">
        <v>53</v>
      </c>
      <c r="F13" t="s">
        <v>54</v>
      </c>
      <c r="G13" t="s">
        <v>55</v>
      </c>
      <c r="H13" s="281" t="s">
        <v>601</v>
      </c>
      <c r="I13" s="281" t="s">
        <v>11</v>
      </c>
      <c r="J13" s="281" t="s">
        <v>8</v>
      </c>
      <c r="K13" s="281" t="s">
        <v>602</v>
      </c>
      <c r="L13" s="281" t="s">
        <v>27</v>
      </c>
      <c r="M13" s="280" t="s">
        <v>603</v>
      </c>
      <c r="N13" s="280" t="s">
        <v>604</v>
      </c>
      <c r="O13" s="281" t="s">
        <v>10</v>
      </c>
      <c r="P13" t="s">
        <v>605</v>
      </c>
      <c r="Q13" s="282"/>
    </row>
    <row r="14" spans="1:17" ht="30.6" x14ac:dyDescent="0.3">
      <c r="A14" s="279" t="s">
        <v>597</v>
      </c>
      <c r="B14" s="283" t="s">
        <v>598</v>
      </c>
      <c r="C14" s="283" t="s">
        <v>620</v>
      </c>
      <c r="D14" s="283" t="s">
        <v>621</v>
      </c>
      <c r="E14" t="s">
        <v>56</v>
      </c>
      <c r="F14" t="s">
        <v>57</v>
      </c>
      <c r="G14" t="s">
        <v>58</v>
      </c>
      <c r="H14" s="285" t="s">
        <v>622</v>
      </c>
      <c r="I14" s="285" t="s">
        <v>11</v>
      </c>
      <c r="J14" s="285" t="s">
        <v>8</v>
      </c>
      <c r="K14" s="285" t="s">
        <v>602</v>
      </c>
      <c r="L14" s="285" t="s">
        <v>27</v>
      </c>
      <c r="M14" s="283" t="s">
        <v>603</v>
      </c>
      <c r="N14" s="283" t="s">
        <v>604</v>
      </c>
      <c r="O14" s="285" t="s">
        <v>10</v>
      </c>
      <c r="P14" t="s">
        <v>605</v>
      </c>
      <c r="Q14" s="284"/>
    </row>
    <row r="15" spans="1:17" ht="30.6" x14ac:dyDescent="0.3">
      <c r="A15" s="279" t="s">
        <v>597</v>
      </c>
      <c r="B15" s="286">
        <v>44720</v>
      </c>
      <c r="C15" s="280" t="s">
        <v>623</v>
      </c>
      <c r="D15" s="280" t="s">
        <v>624</v>
      </c>
      <c r="E15" t="s">
        <v>59</v>
      </c>
      <c r="F15" t="s">
        <v>60</v>
      </c>
      <c r="G15" t="s">
        <v>61</v>
      </c>
      <c r="H15" s="281" t="s">
        <v>625</v>
      </c>
      <c r="I15" s="281" t="s">
        <v>11</v>
      </c>
      <c r="J15" s="281" t="s">
        <v>9</v>
      </c>
      <c r="K15" s="281" t="s">
        <v>602</v>
      </c>
      <c r="L15" s="281" t="s">
        <v>27</v>
      </c>
      <c r="M15" s="280" t="s">
        <v>626</v>
      </c>
      <c r="N15" s="280" t="s">
        <v>610</v>
      </c>
      <c r="O15" s="281"/>
      <c r="P15" t="s">
        <v>605</v>
      </c>
      <c r="Q15" s="282"/>
    </row>
    <row r="16" spans="1:17" ht="30.6" x14ac:dyDescent="0.3">
      <c r="A16" s="279" t="s">
        <v>597</v>
      </c>
      <c r="B16" s="287">
        <v>44720</v>
      </c>
      <c r="C16" s="283" t="s">
        <v>627</v>
      </c>
      <c r="D16" s="283" t="s">
        <v>628</v>
      </c>
      <c r="E16" t="s">
        <v>62</v>
      </c>
      <c r="F16" t="s">
        <v>63</v>
      </c>
      <c r="G16" t="s">
        <v>64</v>
      </c>
      <c r="H16" s="285" t="s">
        <v>622</v>
      </c>
      <c r="I16" s="285" t="s">
        <v>11</v>
      </c>
      <c r="J16" s="285" t="s">
        <v>9</v>
      </c>
      <c r="K16" s="285" t="s">
        <v>629</v>
      </c>
      <c r="L16" s="285" t="s">
        <v>65</v>
      </c>
      <c r="M16" s="283" t="s">
        <v>630</v>
      </c>
      <c r="N16" s="283" t="s">
        <v>610</v>
      </c>
      <c r="O16" s="285"/>
      <c r="P16" t="s">
        <v>605</v>
      </c>
      <c r="Q16" s="284"/>
    </row>
    <row r="17" spans="1:17" ht="30.6" x14ac:dyDescent="0.3">
      <c r="A17" s="279" t="s">
        <v>597</v>
      </c>
      <c r="B17" s="286">
        <v>44720</v>
      </c>
      <c r="C17" s="280" t="s">
        <v>631</v>
      </c>
      <c r="D17" s="280" t="s">
        <v>632</v>
      </c>
      <c r="E17" t="s">
        <v>66</v>
      </c>
      <c r="F17" t="s">
        <v>67</v>
      </c>
      <c r="G17" t="s">
        <v>68</v>
      </c>
      <c r="H17" s="281" t="s">
        <v>622</v>
      </c>
      <c r="I17" s="281" t="s">
        <v>11</v>
      </c>
      <c r="J17" s="281" t="s">
        <v>9</v>
      </c>
      <c r="K17" s="281" t="s">
        <v>629</v>
      </c>
      <c r="L17" s="281" t="s">
        <v>65</v>
      </c>
      <c r="M17" s="280" t="s">
        <v>630</v>
      </c>
      <c r="N17" s="280" t="s">
        <v>610</v>
      </c>
      <c r="O17" s="281"/>
      <c r="P17" t="s">
        <v>605</v>
      </c>
      <c r="Q17" s="282"/>
    </row>
    <row r="18" spans="1:17" ht="30.6" x14ac:dyDescent="0.3">
      <c r="A18" s="279" t="s">
        <v>597</v>
      </c>
      <c r="B18" s="287">
        <v>44720</v>
      </c>
      <c r="C18" s="283" t="s">
        <v>633</v>
      </c>
      <c r="D18" s="283" t="s">
        <v>634</v>
      </c>
      <c r="E18" t="s">
        <v>69</v>
      </c>
      <c r="F18" t="s">
        <v>70</v>
      </c>
      <c r="G18" t="s">
        <v>71</v>
      </c>
      <c r="H18" s="285" t="s">
        <v>622</v>
      </c>
      <c r="I18" s="285" t="s">
        <v>11</v>
      </c>
      <c r="J18" s="285" t="s">
        <v>9</v>
      </c>
      <c r="K18" s="285" t="s">
        <v>629</v>
      </c>
      <c r="L18" s="285" t="s">
        <v>65</v>
      </c>
      <c r="M18" s="283" t="s">
        <v>630</v>
      </c>
      <c r="N18" s="283" t="s">
        <v>610</v>
      </c>
      <c r="O18" s="285"/>
      <c r="P18" t="s">
        <v>605</v>
      </c>
      <c r="Q18" s="284"/>
    </row>
    <row r="19" spans="1:17" ht="30.6" x14ac:dyDescent="0.3">
      <c r="A19" s="279" t="s">
        <v>597</v>
      </c>
      <c r="B19" s="286">
        <v>44720</v>
      </c>
      <c r="C19" s="280" t="s">
        <v>635</v>
      </c>
      <c r="D19" s="280" t="s">
        <v>636</v>
      </c>
      <c r="E19" t="s">
        <v>72</v>
      </c>
      <c r="F19" t="s">
        <v>73</v>
      </c>
      <c r="G19" t="s">
        <v>74</v>
      </c>
      <c r="H19" s="281" t="s">
        <v>622</v>
      </c>
      <c r="I19" s="281" t="s">
        <v>11</v>
      </c>
      <c r="J19" s="281" t="s">
        <v>9</v>
      </c>
      <c r="K19" s="281" t="s">
        <v>629</v>
      </c>
      <c r="L19" s="281" t="s">
        <v>65</v>
      </c>
      <c r="M19" s="280" t="s">
        <v>630</v>
      </c>
      <c r="N19" s="280" t="s">
        <v>610</v>
      </c>
      <c r="O19" s="281"/>
      <c r="P19" t="s">
        <v>605</v>
      </c>
      <c r="Q19" s="282"/>
    </row>
    <row r="20" spans="1:17" ht="30.6" x14ac:dyDescent="0.3">
      <c r="A20" s="279" t="s">
        <v>597</v>
      </c>
      <c r="B20" s="283" t="s">
        <v>637</v>
      </c>
      <c r="C20" s="283"/>
      <c r="D20" s="283" t="s">
        <v>638</v>
      </c>
      <c r="E20" t="s">
        <v>75</v>
      </c>
      <c r="F20" t="s">
        <v>76</v>
      </c>
      <c r="G20" t="s">
        <v>77</v>
      </c>
      <c r="H20" s="285" t="s">
        <v>622</v>
      </c>
      <c r="I20" s="285" t="s">
        <v>7</v>
      </c>
      <c r="J20" s="285" t="s">
        <v>8</v>
      </c>
      <c r="K20" s="285" t="s">
        <v>602</v>
      </c>
      <c r="L20" s="285" t="s">
        <v>33</v>
      </c>
      <c r="M20" s="283" t="s">
        <v>639</v>
      </c>
      <c r="N20" s="283"/>
      <c r="O20" s="285"/>
      <c r="P20" t="s">
        <v>605</v>
      </c>
      <c r="Q20" s="284"/>
    </row>
    <row r="21" spans="1:17" ht="30.6" x14ac:dyDescent="0.3">
      <c r="A21" s="279" t="s">
        <v>597</v>
      </c>
      <c r="B21" s="286">
        <v>44852</v>
      </c>
      <c r="C21" s="280"/>
      <c r="D21" s="280" t="s">
        <v>640</v>
      </c>
      <c r="E21" t="s">
        <v>78</v>
      </c>
      <c r="F21" t="s">
        <v>79</v>
      </c>
      <c r="G21" t="s">
        <v>80</v>
      </c>
      <c r="H21" s="281" t="s">
        <v>622</v>
      </c>
      <c r="I21" s="281" t="s">
        <v>7</v>
      </c>
      <c r="J21" s="281" t="s">
        <v>9</v>
      </c>
      <c r="K21" s="281" t="s">
        <v>602</v>
      </c>
      <c r="L21" s="281" t="s">
        <v>81</v>
      </c>
      <c r="M21" s="280" t="s">
        <v>630</v>
      </c>
      <c r="N21" s="280" t="s">
        <v>610</v>
      </c>
      <c r="O21" s="281"/>
      <c r="P21" t="s">
        <v>605</v>
      </c>
      <c r="Q21" s="282"/>
    </row>
    <row r="22" spans="1:17" ht="30.6" x14ac:dyDescent="0.3">
      <c r="A22" s="279" t="s">
        <v>597</v>
      </c>
      <c r="B22" s="287">
        <v>44852</v>
      </c>
      <c r="C22" s="283"/>
      <c r="D22" s="283" t="s">
        <v>641</v>
      </c>
      <c r="E22" t="s">
        <v>82</v>
      </c>
      <c r="F22" t="s">
        <v>83</v>
      </c>
      <c r="G22" t="s">
        <v>84</v>
      </c>
      <c r="H22" s="285" t="s">
        <v>622</v>
      </c>
      <c r="I22" s="285" t="s">
        <v>7</v>
      </c>
      <c r="J22" s="285" t="s">
        <v>9</v>
      </c>
      <c r="K22" s="285" t="s">
        <v>602</v>
      </c>
      <c r="L22" s="285" t="s">
        <v>81</v>
      </c>
      <c r="M22" s="283" t="s">
        <v>630</v>
      </c>
      <c r="N22" s="283" t="s">
        <v>610</v>
      </c>
      <c r="O22" s="285"/>
      <c r="P22" t="s">
        <v>605</v>
      </c>
      <c r="Q22" s="284"/>
    </row>
    <row r="23" spans="1:17" ht="30.6" x14ac:dyDescent="0.3">
      <c r="A23" s="279" t="s">
        <v>597</v>
      </c>
      <c r="B23" s="286">
        <v>44852</v>
      </c>
      <c r="C23" s="280"/>
      <c r="D23" s="280" t="s">
        <v>642</v>
      </c>
      <c r="E23" t="s">
        <v>85</v>
      </c>
      <c r="F23" t="s">
        <v>86</v>
      </c>
      <c r="G23" t="s">
        <v>87</v>
      </c>
      <c r="H23" s="281" t="s">
        <v>622</v>
      </c>
      <c r="I23" s="281" t="s">
        <v>7</v>
      </c>
      <c r="J23" s="281" t="s">
        <v>9</v>
      </c>
      <c r="K23" s="281" t="s">
        <v>602</v>
      </c>
      <c r="L23" s="281" t="s">
        <v>81</v>
      </c>
      <c r="M23" s="280" t="s">
        <v>630</v>
      </c>
      <c r="N23" s="280" t="s">
        <v>610</v>
      </c>
      <c r="O23" s="281"/>
      <c r="P23" t="s">
        <v>605</v>
      </c>
      <c r="Q23" s="282"/>
    </row>
    <row r="24" spans="1:17" ht="30.6" x14ac:dyDescent="0.3">
      <c r="A24" s="279" t="s">
        <v>597</v>
      </c>
      <c r="B24" s="287">
        <v>44852</v>
      </c>
      <c r="C24" s="283"/>
      <c r="D24" s="283" t="s">
        <v>643</v>
      </c>
      <c r="E24" t="s">
        <v>88</v>
      </c>
      <c r="F24" t="s">
        <v>89</v>
      </c>
      <c r="G24" t="s">
        <v>90</v>
      </c>
      <c r="H24" s="285" t="s">
        <v>601</v>
      </c>
      <c r="I24" s="285" t="s">
        <v>7</v>
      </c>
      <c r="J24" s="285" t="s">
        <v>9</v>
      </c>
      <c r="K24" s="285" t="s">
        <v>602</v>
      </c>
      <c r="L24" s="285" t="s">
        <v>81</v>
      </c>
      <c r="M24" s="283" t="s">
        <v>630</v>
      </c>
      <c r="N24" s="283" t="s">
        <v>610</v>
      </c>
      <c r="O24" s="285"/>
      <c r="P24" t="s">
        <v>605</v>
      </c>
      <c r="Q24" s="284"/>
    </row>
    <row r="25" spans="1:17" ht="30.6" x14ac:dyDescent="0.3">
      <c r="A25" s="279" t="s">
        <v>597</v>
      </c>
      <c r="B25" s="280" t="s">
        <v>644</v>
      </c>
      <c r="C25" s="280" t="s">
        <v>645</v>
      </c>
      <c r="D25" s="280" t="s">
        <v>646</v>
      </c>
      <c r="E25" t="s">
        <v>91</v>
      </c>
      <c r="F25" t="s">
        <v>92</v>
      </c>
      <c r="G25" t="s">
        <v>93</v>
      </c>
      <c r="H25" s="281" t="s">
        <v>601</v>
      </c>
      <c r="I25" s="281" t="s">
        <v>11</v>
      </c>
      <c r="J25" s="281" t="s">
        <v>8</v>
      </c>
      <c r="K25" s="281" t="s">
        <v>647</v>
      </c>
      <c r="L25" s="281" t="s">
        <v>94</v>
      </c>
      <c r="M25" s="280" t="s">
        <v>648</v>
      </c>
      <c r="N25" s="280" t="s">
        <v>610</v>
      </c>
      <c r="O25" s="281"/>
      <c r="P25" t="s">
        <v>605</v>
      </c>
      <c r="Q25" s="282"/>
    </row>
    <row r="26" spans="1:17" ht="30.6" x14ac:dyDescent="0.3">
      <c r="A26" s="279" t="s">
        <v>597</v>
      </c>
      <c r="B26" s="283" t="s">
        <v>644</v>
      </c>
      <c r="C26" s="283" t="s">
        <v>649</v>
      </c>
      <c r="D26" s="283" t="s">
        <v>650</v>
      </c>
      <c r="E26" t="s">
        <v>95</v>
      </c>
      <c r="F26" t="s">
        <v>96</v>
      </c>
      <c r="G26" t="s">
        <v>97</v>
      </c>
      <c r="H26" s="285" t="s">
        <v>601</v>
      </c>
      <c r="I26" s="285" t="s">
        <v>11</v>
      </c>
      <c r="J26" s="285" t="s">
        <v>8</v>
      </c>
      <c r="K26" s="285" t="s">
        <v>647</v>
      </c>
      <c r="L26" s="285" t="s">
        <v>94</v>
      </c>
      <c r="M26" s="283" t="s">
        <v>648</v>
      </c>
      <c r="N26" s="283" t="s">
        <v>604</v>
      </c>
      <c r="O26" s="285" t="s">
        <v>14</v>
      </c>
      <c r="P26" t="s">
        <v>605</v>
      </c>
      <c r="Q26" s="284"/>
    </row>
    <row r="27" spans="1:17" ht="20.399999999999999" x14ac:dyDescent="0.3">
      <c r="A27" s="288" t="s">
        <v>651</v>
      </c>
      <c r="B27" s="282"/>
      <c r="C27" s="280" t="s">
        <v>652</v>
      </c>
      <c r="D27" s="280"/>
      <c r="E27" t="s">
        <v>653</v>
      </c>
      <c r="F27" t="s">
        <v>654</v>
      </c>
      <c r="G27" t="s">
        <v>655</v>
      </c>
      <c r="H27" s="281" t="s">
        <v>622</v>
      </c>
      <c r="I27" s="281" t="s">
        <v>656</v>
      </c>
      <c r="J27" s="281" t="s">
        <v>8</v>
      </c>
      <c r="K27" s="281" t="s">
        <v>647</v>
      </c>
      <c r="L27" s="281" t="s">
        <v>101</v>
      </c>
      <c r="M27" s="280" t="s">
        <v>657</v>
      </c>
      <c r="N27" s="280" t="s">
        <v>610</v>
      </c>
      <c r="O27" s="281"/>
      <c r="P27" t="s">
        <v>605</v>
      </c>
      <c r="Q27" s="282"/>
    </row>
    <row r="28" spans="1:17" ht="20.399999999999999" x14ac:dyDescent="0.3">
      <c r="A28" s="288" t="s">
        <v>651</v>
      </c>
      <c r="B28" s="284"/>
      <c r="C28" s="283" t="s">
        <v>658</v>
      </c>
      <c r="D28" s="283"/>
      <c r="E28" t="s">
        <v>659</v>
      </c>
      <c r="F28" t="s">
        <v>660</v>
      </c>
      <c r="G28" t="s">
        <v>661</v>
      </c>
      <c r="H28" s="285" t="s">
        <v>622</v>
      </c>
      <c r="I28" s="285" t="s">
        <v>11</v>
      </c>
      <c r="J28" s="285" t="s">
        <v>8</v>
      </c>
      <c r="K28" s="285" t="s">
        <v>647</v>
      </c>
      <c r="L28" s="285" t="s">
        <v>101</v>
      </c>
      <c r="M28" s="283" t="s">
        <v>657</v>
      </c>
      <c r="N28" s="283" t="s">
        <v>610</v>
      </c>
      <c r="O28" s="285"/>
      <c r="P28" t="s">
        <v>605</v>
      </c>
      <c r="Q28" s="284"/>
    </row>
    <row r="29" spans="1:17" ht="20.399999999999999" x14ac:dyDescent="0.3">
      <c r="A29" s="288" t="s">
        <v>651</v>
      </c>
      <c r="B29" s="282"/>
      <c r="C29" s="280" t="s">
        <v>662</v>
      </c>
      <c r="D29" s="280"/>
      <c r="E29" t="s">
        <v>663</v>
      </c>
      <c r="F29" t="s">
        <v>664</v>
      </c>
      <c r="G29" t="s">
        <v>665</v>
      </c>
      <c r="H29" s="281" t="s">
        <v>622</v>
      </c>
      <c r="I29" s="281" t="s">
        <v>11</v>
      </c>
      <c r="J29" s="281" t="s">
        <v>8</v>
      </c>
      <c r="K29" s="281" t="s">
        <v>647</v>
      </c>
      <c r="L29" s="281" t="s">
        <v>101</v>
      </c>
      <c r="M29" s="280" t="s">
        <v>657</v>
      </c>
      <c r="N29" s="280" t="s">
        <v>610</v>
      </c>
      <c r="O29" s="281"/>
      <c r="P29" t="s">
        <v>605</v>
      </c>
      <c r="Q29" s="282"/>
    </row>
    <row r="30" spans="1:17" ht="20.399999999999999" x14ac:dyDescent="0.3">
      <c r="A30" s="288" t="s">
        <v>651</v>
      </c>
      <c r="B30" s="284"/>
      <c r="C30" s="283" t="s">
        <v>666</v>
      </c>
      <c r="D30" s="283"/>
      <c r="E30" t="s">
        <v>667</v>
      </c>
      <c r="F30" t="s">
        <v>668</v>
      </c>
      <c r="G30" t="s">
        <v>669</v>
      </c>
      <c r="H30" s="285" t="s">
        <v>622</v>
      </c>
      <c r="I30" s="285" t="s">
        <v>11</v>
      </c>
      <c r="J30" s="285" t="s">
        <v>8</v>
      </c>
      <c r="K30" s="285" t="s">
        <v>647</v>
      </c>
      <c r="L30" s="285" t="s">
        <v>101</v>
      </c>
      <c r="M30" s="283" t="s">
        <v>657</v>
      </c>
      <c r="N30" s="283" t="s">
        <v>610</v>
      </c>
      <c r="O30" s="285"/>
      <c r="P30" t="s">
        <v>605</v>
      </c>
      <c r="Q30" s="284"/>
    </row>
    <row r="31" spans="1:17" ht="20.399999999999999" x14ac:dyDescent="0.3">
      <c r="A31" s="288" t="s">
        <v>651</v>
      </c>
      <c r="B31" s="282"/>
      <c r="C31" s="280" t="s">
        <v>670</v>
      </c>
      <c r="D31" s="280"/>
      <c r="E31" t="s">
        <v>671</v>
      </c>
      <c r="F31" t="s">
        <v>672</v>
      </c>
      <c r="G31" t="s">
        <v>673</v>
      </c>
      <c r="H31" s="281" t="s">
        <v>622</v>
      </c>
      <c r="I31" s="281" t="s">
        <v>11</v>
      </c>
      <c r="J31" s="281" t="s">
        <v>8</v>
      </c>
      <c r="K31" s="281" t="s">
        <v>647</v>
      </c>
      <c r="L31" s="281" t="s">
        <v>101</v>
      </c>
      <c r="M31" s="280" t="s">
        <v>657</v>
      </c>
      <c r="N31" s="280" t="s">
        <v>610</v>
      </c>
      <c r="O31" s="281"/>
      <c r="P31" t="s">
        <v>605</v>
      </c>
      <c r="Q31" s="282"/>
    </row>
    <row r="32" spans="1:17" ht="30.6" x14ac:dyDescent="0.3">
      <c r="A32" s="279" t="s">
        <v>597</v>
      </c>
      <c r="B32" s="283" t="s">
        <v>607</v>
      </c>
      <c r="C32" s="283" t="s">
        <v>674</v>
      </c>
      <c r="D32" s="283" t="s">
        <v>675</v>
      </c>
      <c r="E32" t="s">
        <v>108</v>
      </c>
      <c r="F32" t="s">
        <v>109</v>
      </c>
      <c r="G32" t="s">
        <v>110</v>
      </c>
      <c r="H32" s="285" t="s">
        <v>625</v>
      </c>
      <c r="I32" s="285" t="s">
        <v>11</v>
      </c>
      <c r="J32" s="285" t="s">
        <v>8</v>
      </c>
      <c r="K32" s="285" t="s">
        <v>647</v>
      </c>
      <c r="L32" s="285" t="s">
        <v>111</v>
      </c>
      <c r="M32" s="283" t="s">
        <v>676</v>
      </c>
      <c r="N32" s="283" t="s">
        <v>610</v>
      </c>
      <c r="O32" s="285"/>
      <c r="P32" t="s">
        <v>605</v>
      </c>
      <c r="Q32" s="284"/>
    </row>
    <row r="33" spans="1:17" ht="30.6" x14ac:dyDescent="0.3">
      <c r="A33" s="279" t="s">
        <v>597</v>
      </c>
      <c r="B33" s="280" t="s">
        <v>677</v>
      </c>
      <c r="C33" s="280" t="s">
        <v>678</v>
      </c>
      <c r="D33" s="280" t="s">
        <v>679</v>
      </c>
      <c r="E33" t="s">
        <v>112</v>
      </c>
      <c r="F33" t="s">
        <v>113</v>
      </c>
      <c r="G33" t="s">
        <v>114</v>
      </c>
      <c r="H33" s="281" t="s">
        <v>625</v>
      </c>
      <c r="I33" s="281" t="s">
        <v>11</v>
      </c>
      <c r="J33" s="281" t="s">
        <v>8</v>
      </c>
      <c r="K33" s="281" t="s">
        <v>647</v>
      </c>
      <c r="L33" s="281" t="s">
        <v>111</v>
      </c>
      <c r="M33" s="280" t="s">
        <v>680</v>
      </c>
      <c r="N33" s="280" t="s">
        <v>610</v>
      </c>
      <c r="O33" s="281"/>
      <c r="P33" t="s">
        <v>605</v>
      </c>
      <c r="Q33" s="282"/>
    </row>
    <row r="34" spans="1:17" ht="30.6" x14ac:dyDescent="0.3">
      <c r="A34" s="279" t="s">
        <v>597</v>
      </c>
      <c r="B34" s="283" t="s">
        <v>677</v>
      </c>
      <c r="C34" s="283" t="s">
        <v>681</v>
      </c>
      <c r="D34" s="283" t="s">
        <v>682</v>
      </c>
      <c r="E34" t="s">
        <v>115</v>
      </c>
      <c r="F34" t="s">
        <v>116</v>
      </c>
      <c r="G34" t="s">
        <v>117</v>
      </c>
      <c r="H34" s="285" t="s">
        <v>622</v>
      </c>
      <c r="I34" s="285" t="s">
        <v>11</v>
      </c>
      <c r="J34" s="285" t="s">
        <v>8</v>
      </c>
      <c r="K34" s="285" t="s">
        <v>602</v>
      </c>
      <c r="L34" s="285" t="s">
        <v>65</v>
      </c>
      <c r="M34" s="283" t="s">
        <v>630</v>
      </c>
      <c r="N34" s="283" t="s">
        <v>610</v>
      </c>
      <c r="O34" s="285"/>
      <c r="P34" t="s">
        <v>605</v>
      </c>
      <c r="Q34" s="284"/>
    </row>
    <row r="35" spans="1:17" ht="30.6" x14ac:dyDescent="0.3">
      <c r="A35" s="279" t="s">
        <v>597</v>
      </c>
      <c r="B35" s="280" t="s">
        <v>677</v>
      </c>
      <c r="C35" s="280" t="s">
        <v>683</v>
      </c>
      <c r="D35" s="280" t="s">
        <v>684</v>
      </c>
      <c r="E35" t="s">
        <v>118</v>
      </c>
      <c r="F35" t="s">
        <v>116</v>
      </c>
      <c r="G35" t="s">
        <v>119</v>
      </c>
      <c r="H35" s="281" t="s">
        <v>622</v>
      </c>
      <c r="I35" s="281" t="s">
        <v>11</v>
      </c>
      <c r="J35" s="281" t="s">
        <v>8</v>
      </c>
      <c r="K35" s="281" t="s">
        <v>602</v>
      </c>
      <c r="L35" s="281" t="s">
        <v>65</v>
      </c>
      <c r="M35" s="280" t="s">
        <v>630</v>
      </c>
      <c r="N35" s="280" t="s">
        <v>610</v>
      </c>
      <c r="O35" s="281"/>
      <c r="P35" t="s">
        <v>605</v>
      </c>
      <c r="Q35" s="282"/>
    </row>
    <row r="36" spans="1:17" ht="30.6" x14ac:dyDescent="0.3">
      <c r="A36" s="279" t="s">
        <v>597</v>
      </c>
      <c r="B36" s="283" t="s">
        <v>677</v>
      </c>
      <c r="C36" s="283" t="s">
        <v>685</v>
      </c>
      <c r="D36" s="283" t="s">
        <v>686</v>
      </c>
      <c r="E36" t="s">
        <v>120</v>
      </c>
      <c r="F36" t="s">
        <v>121</v>
      </c>
      <c r="G36" t="s">
        <v>122</v>
      </c>
      <c r="H36" s="285" t="s">
        <v>622</v>
      </c>
      <c r="I36" s="285" t="s">
        <v>11</v>
      </c>
      <c r="J36" s="285" t="s">
        <v>8</v>
      </c>
      <c r="K36" s="285" t="s">
        <v>602</v>
      </c>
      <c r="L36" s="285" t="s">
        <v>65</v>
      </c>
      <c r="M36" s="283" t="s">
        <v>630</v>
      </c>
      <c r="N36" s="283" t="s">
        <v>610</v>
      </c>
      <c r="O36" s="285"/>
      <c r="P36" t="s">
        <v>605</v>
      </c>
      <c r="Q36" s="284"/>
    </row>
    <row r="37" spans="1:17" ht="30.6" x14ac:dyDescent="0.3">
      <c r="A37" s="279" t="s">
        <v>597</v>
      </c>
      <c r="B37" s="280" t="s">
        <v>677</v>
      </c>
      <c r="C37" s="280" t="s">
        <v>687</v>
      </c>
      <c r="D37" s="280" t="s">
        <v>688</v>
      </c>
      <c r="E37" t="s">
        <v>123</v>
      </c>
      <c r="F37" t="s">
        <v>124</v>
      </c>
      <c r="G37" t="s">
        <v>125</v>
      </c>
      <c r="H37" s="281" t="s">
        <v>622</v>
      </c>
      <c r="I37" s="281" t="s">
        <v>11</v>
      </c>
      <c r="J37" s="281" t="s">
        <v>8</v>
      </c>
      <c r="K37" s="281" t="s">
        <v>602</v>
      </c>
      <c r="L37" s="281" t="s">
        <v>65</v>
      </c>
      <c r="M37" s="280" t="s">
        <v>630</v>
      </c>
      <c r="N37" s="280" t="s">
        <v>610</v>
      </c>
      <c r="O37" s="281"/>
      <c r="P37" t="s">
        <v>605</v>
      </c>
      <c r="Q37" s="282"/>
    </row>
    <row r="38" spans="1:17" ht="30.6" x14ac:dyDescent="0.3">
      <c r="A38" s="279" t="s">
        <v>597</v>
      </c>
      <c r="B38" s="283" t="s">
        <v>677</v>
      </c>
      <c r="C38" s="283" t="s">
        <v>689</v>
      </c>
      <c r="D38" s="283" t="s">
        <v>690</v>
      </c>
      <c r="E38" t="s">
        <v>126</v>
      </c>
      <c r="F38" t="s">
        <v>127</v>
      </c>
      <c r="G38" t="s">
        <v>128</v>
      </c>
      <c r="H38" s="285" t="s">
        <v>622</v>
      </c>
      <c r="I38" s="285" t="s">
        <v>11</v>
      </c>
      <c r="J38" s="285" t="s">
        <v>8</v>
      </c>
      <c r="K38" s="285" t="s">
        <v>602</v>
      </c>
      <c r="L38" s="285" t="s">
        <v>129</v>
      </c>
      <c r="M38" s="283" t="s">
        <v>630</v>
      </c>
      <c r="N38" s="283" t="s">
        <v>610</v>
      </c>
      <c r="O38" s="285"/>
      <c r="P38" t="s">
        <v>605</v>
      </c>
      <c r="Q38" s="284"/>
    </row>
    <row r="39" spans="1:17" ht="30.6" x14ac:dyDescent="0.3">
      <c r="A39" s="279" t="s">
        <v>597</v>
      </c>
      <c r="B39" s="280" t="s">
        <v>677</v>
      </c>
      <c r="C39" s="280" t="s">
        <v>691</v>
      </c>
      <c r="D39" s="280" t="s">
        <v>692</v>
      </c>
      <c r="E39" t="s">
        <v>130</v>
      </c>
      <c r="F39" t="s">
        <v>131</v>
      </c>
      <c r="G39" t="s">
        <v>132</v>
      </c>
      <c r="H39" s="281" t="s">
        <v>622</v>
      </c>
      <c r="I39" s="281" t="s">
        <v>11</v>
      </c>
      <c r="J39" s="281" t="s">
        <v>8</v>
      </c>
      <c r="K39" s="281" t="s">
        <v>602</v>
      </c>
      <c r="L39" s="281" t="s">
        <v>129</v>
      </c>
      <c r="M39" s="280" t="s">
        <v>630</v>
      </c>
      <c r="N39" s="280" t="s">
        <v>610</v>
      </c>
      <c r="O39" s="281"/>
      <c r="P39" t="s">
        <v>605</v>
      </c>
      <c r="Q39" s="282"/>
    </row>
    <row r="40" spans="1:17" ht="30.6" x14ac:dyDescent="0.3">
      <c r="A40" s="279" t="s">
        <v>597</v>
      </c>
      <c r="B40" s="283" t="s">
        <v>677</v>
      </c>
      <c r="C40" s="283" t="s">
        <v>693</v>
      </c>
      <c r="D40" s="283" t="s">
        <v>694</v>
      </c>
      <c r="E40" t="s">
        <v>133</v>
      </c>
      <c r="F40" t="s">
        <v>134</v>
      </c>
      <c r="G40" t="s">
        <v>135</v>
      </c>
      <c r="H40" s="285" t="s">
        <v>622</v>
      </c>
      <c r="I40" s="285" t="s">
        <v>11</v>
      </c>
      <c r="J40" s="285" t="s">
        <v>8</v>
      </c>
      <c r="K40" s="285" t="s">
        <v>602</v>
      </c>
      <c r="L40" s="285" t="s">
        <v>129</v>
      </c>
      <c r="M40" s="283" t="s">
        <v>630</v>
      </c>
      <c r="N40" s="283" t="s">
        <v>610</v>
      </c>
      <c r="O40" s="285"/>
      <c r="P40" t="s">
        <v>605</v>
      </c>
      <c r="Q40" s="284"/>
    </row>
    <row r="41" spans="1:17" ht="30.6" x14ac:dyDescent="0.3">
      <c r="A41" s="279" t="s">
        <v>597</v>
      </c>
      <c r="B41" s="280" t="s">
        <v>677</v>
      </c>
      <c r="C41" s="280" t="s">
        <v>695</v>
      </c>
      <c r="D41" s="280" t="s">
        <v>696</v>
      </c>
      <c r="E41" t="s">
        <v>136</v>
      </c>
      <c r="F41" t="s">
        <v>137</v>
      </c>
      <c r="G41" t="s">
        <v>138</v>
      </c>
      <c r="H41" s="281" t="s">
        <v>622</v>
      </c>
      <c r="I41" s="281" t="s">
        <v>11</v>
      </c>
      <c r="J41" s="281" t="s">
        <v>8</v>
      </c>
      <c r="K41" s="281" t="s">
        <v>602</v>
      </c>
      <c r="L41" s="281" t="s">
        <v>129</v>
      </c>
      <c r="M41" s="280" t="s">
        <v>630</v>
      </c>
      <c r="N41" s="280" t="s">
        <v>610</v>
      </c>
      <c r="O41" s="281"/>
      <c r="P41" t="s">
        <v>605</v>
      </c>
      <c r="Q41" s="282"/>
    </row>
    <row r="42" spans="1:17" ht="30.6" x14ac:dyDescent="0.3">
      <c r="A42" s="279" t="s">
        <v>597</v>
      </c>
      <c r="B42" s="283" t="s">
        <v>644</v>
      </c>
      <c r="C42" s="283" t="s">
        <v>697</v>
      </c>
      <c r="D42" s="283" t="s">
        <v>698</v>
      </c>
      <c r="E42" t="s">
        <v>139</v>
      </c>
      <c r="F42" t="s">
        <v>140</v>
      </c>
      <c r="G42" t="s">
        <v>141</v>
      </c>
      <c r="H42" s="285" t="s">
        <v>699</v>
      </c>
      <c r="I42" s="285" t="s">
        <v>11</v>
      </c>
      <c r="J42" s="285" t="s">
        <v>8</v>
      </c>
      <c r="K42" s="285" t="s">
        <v>647</v>
      </c>
      <c r="L42" s="285" t="s">
        <v>94</v>
      </c>
      <c r="M42" s="283" t="s">
        <v>700</v>
      </c>
      <c r="N42" s="283" t="s">
        <v>610</v>
      </c>
      <c r="O42" s="285"/>
      <c r="P42" t="s">
        <v>605</v>
      </c>
      <c r="Q42" s="284"/>
    </row>
    <row r="43" spans="1:17" ht="30.6" x14ac:dyDescent="0.3">
      <c r="A43" s="279" t="s">
        <v>597</v>
      </c>
      <c r="B43" s="286">
        <v>44750</v>
      </c>
      <c r="C43" s="280" t="s">
        <v>701</v>
      </c>
      <c r="D43" s="280" t="s">
        <v>702</v>
      </c>
      <c r="E43" t="s">
        <v>142</v>
      </c>
      <c r="F43" t="s">
        <v>143</v>
      </c>
      <c r="G43" t="s">
        <v>144</v>
      </c>
      <c r="H43" s="281" t="s">
        <v>601</v>
      </c>
      <c r="I43" s="281" t="s">
        <v>11</v>
      </c>
      <c r="J43" s="281" t="s">
        <v>9</v>
      </c>
      <c r="K43" s="281" t="s">
        <v>602</v>
      </c>
      <c r="L43" s="281" t="s">
        <v>145</v>
      </c>
      <c r="M43" s="280" t="s">
        <v>630</v>
      </c>
      <c r="N43" s="280" t="s">
        <v>610</v>
      </c>
      <c r="O43" s="281"/>
      <c r="P43" t="s">
        <v>605</v>
      </c>
      <c r="Q43" s="282"/>
    </row>
    <row r="44" spans="1:17" ht="30.6" x14ac:dyDescent="0.3">
      <c r="A44" s="279" t="s">
        <v>597</v>
      </c>
      <c r="B44" s="287">
        <v>44750</v>
      </c>
      <c r="C44" s="283" t="s">
        <v>703</v>
      </c>
      <c r="D44" s="283" t="s">
        <v>704</v>
      </c>
      <c r="E44" t="s">
        <v>146</v>
      </c>
      <c r="F44" t="s">
        <v>147</v>
      </c>
      <c r="G44" t="s">
        <v>148</v>
      </c>
      <c r="H44" s="285" t="s">
        <v>622</v>
      </c>
      <c r="I44" s="285" t="s">
        <v>11</v>
      </c>
      <c r="J44" s="285" t="s">
        <v>9</v>
      </c>
      <c r="K44" s="285" t="s">
        <v>602</v>
      </c>
      <c r="L44" s="285" t="s">
        <v>145</v>
      </c>
      <c r="M44" s="283" t="s">
        <v>630</v>
      </c>
      <c r="N44" s="283" t="s">
        <v>610</v>
      </c>
      <c r="O44" s="285"/>
      <c r="P44" t="s">
        <v>605</v>
      </c>
      <c r="Q44" s="284"/>
    </row>
    <row r="45" spans="1:17" ht="30.6" x14ac:dyDescent="0.3">
      <c r="A45" s="279" t="s">
        <v>597</v>
      </c>
      <c r="B45" s="286">
        <v>44750</v>
      </c>
      <c r="C45" s="280" t="s">
        <v>705</v>
      </c>
      <c r="D45" s="280" t="s">
        <v>706</v>
      </c>
      <c r="E45" t="s">
        <v>149</v>
      </c>
      <c r="F45" t="s">
        <v>150</v>
      </c>
      <c r="G45" t="s">
        <v>151</v>
      </c>
      <c r="H45" s="281" t="s">
        <v>622</v>
      </c>
      <c r="I45" s="281" t="s">
        <v>11</v>
      </c>
      <c r="J45" s="281" t="s">
        <v>9</v>
      </c>
      <c r="K45" s="281" t="s">
        <v>602</v>
      </c>
      <c r="L45" s="281" t="s">
        <v>145</v>
      </c>
      <c r="M45" s="280" t="s">
        <v>630</v>
      </c>
      <c r="N45" s="280" t="s">
        <v>610</v>
      </c>
      <c r="O45" s="281"/>
      <c r="P45" t="s">
        <v>605</v>
      </c>
      <c r="Q45" s="282"/>
    </row>
    <row r="46" spans="1:17" ht="30.6" x14ac:dyDescent="0.3">
      <c r="A46" s="279" t="s">
        <v>597</v>
      </c>
      <c r="B46" s="287">
        <v>44750</v>
      </c>
      <c r="C46" s="283" t="s">
        <v>707</v>
      </c>
      <c r="D46" s="283" t="s">
        <v>708</v>
      </c>
      <c r="E46" t="s">
        <v>152</v>
      </c>
      <c r="F46" t="s">
        <v>153</v>
      </c>
      <c r="G46" t="s">
        <v>154</v>
      </c>
      <c r="H46" s="285" t="s">
        <v>622</v>
      </c>
      <c r="I46" s="285" t="s">
        <v>11</v>
      </c>
      <c r="J46" s="285" t="s">
        <v>9</v>
      </c>
      <c r="K46" s="285" t="s">
        <v>602</v>
      </c>
      <c r="L46" s="285" t="s">
        <v>145</v>
      </c>
      <c r="M46" s="283" t="s">
        <v>630</v>
      </c>
      <c r="N46" s="283" t="s">
        <v>610</v>
      </c>
      <c r="O46" s="285"/>
      <c r="P46" t="s">
        <v>605</v>
      </c>
      <c r="Q46" s="284"/>
    </row>
    <row r="47" spans="1:17" ht="30.6" x14ac:dyDescent="0.3">
      <c r="A47" s="279" t="s">
        <v>597</v>
      </c>
      <c r="B47" s="286">
        <v>44750</v>
      </c>
      <c r="C47" s="280" t="s">
        <v>709</v>
      </c>
      <c r="D47" s="280" t="s">
        <v>710</v>
      </c>
      <c r="E47" t="s">
        <v>155</v>
      </c>
      <c r="F47" t="s">
        <v>156</v>
      </c>
      <c r="G47" t="s">
        <v>157</v>
      </c>
      <c r="H47" s="281" t="s">
        <v>622</v>
      </c>
      <c r="I47" s="281" t="s">
        <v>11</v>
      </c>
      <c r="J47" s="281" t="s">
        <v>9</v>
      </c>
      <c r="K47" s="281" t="s">
        <v>602</v>
      </c>
      <c r="L47" s="281" t="s">
        <v>145</v>
      </c>
      <c r="M47" s="280" t="s">
        <v>630</v>
      </c>
      <c r="N47" s="280" t="s">
        <v>610</v>
      </c>
      <c r="O47" s="281"/>
      <c r="P47" t="s">
        <v>605</v>
      </c>
      <c r="Q47" s="282"/>
    </row>
    <row r="48" spans="1:17" ht="30.6" x14ac:dyDescent="0.3">
      <c r="A48" s="279" t="s">
        <v>597</v>
      </c>
      <c r="B48" s="283" t="s">
        <v>711</v>
      </c>
      <c r="C48" s="283" t="s">
        <v>712</v>
      </c>
      <c r="D48" s="283" t="s">
        <v>713</v>
      </c>
      <c r="E48" t="s">
        <v>158</v>
      </c>
      <c r="F48" t="s">
        <v>159</v>
      </c>
      <c r="G48" t="s">
        <v>160</v>
      </c>
      <c r="H48" s="285" t="s">
        <v>622</v>
      </c>
      <c r="I48" s="285" t="s">
        <v>11</v>
      </c>
      <c r="J48" s="285" t="s">
        <v>8</v>
      </c>
      <c r="K48" s="285" t="s">
        <v>602</v>
      </c>
      <c r="L48" s="285" t="s">
        <v>145</v>
      </c>
      <c r="M48" s="283" t="s">
        <v>630</v>
      </c>
      <c r="N48" s="283" t="s">
        <v>610</v>
      </c>
      <c r="O48" s="285"/>
      <c r="P48" t="s">
        <v>605</v>
      </c>
      <c r="Q48" s="284"/>
    </row>
    <row r="49" spans="1:17" ht="30.6" x14ac:dyDescent="0.3">
      <c r="A49" s="279" t="s">
        <v>597</v>
      </c>
      <c r="B49" s="286">
        <v>44750</v>
      </c>
      <c r="C49" s="280" t="s">
        <v>714</v>
      </c>
      <c r="D49" s="280" t="s">
        <v>715</v>
      </c>
      <c r="E49" t="s">
        <v>161</v>
      </c>
      <c r="F49" t="s">
        <v>162</v>
      </c>
      <c r="G49" t="s">
        <v>163</v>
      </c>
      <c r="H49" s="281" t="s">
        <v>622</v>
      </c>
      <c r="I49" s="281" t="s">
        <v>11</v>
      </c>
      <c r="J49" s="281" t="s">
        <v>9</v>
      </c>
      <c r="K49" s="281" t="s">
        <v>602</v>
      </c>
      <c r="L49" s="281" t="s">
        <v>145</v>
      </c>
      <c r="M49" s="280" t="s">
        <v>630</v>
      </c>
      <c r="N49" s="280" t="s">
        <v>610</v>
      </c>
      <c r="O49" s="281"/>
      <c r="P49" t="s">
        <v>605</v>
      </c>
      <c r="Q49" s="282"/>
    </row>
    <row r="50" spans="1:17" ht="30.6" x14ac:dyDescent="0.3">
      <c r="A50" s="279" t="s">
        <v>597</v>
      </c>
      <c r="B50" s="283" t="s">
        <v>711</v>
      </c>
      <c r="C50" s="283" t="s">
        <v>716</v>
      </c>
      <c r="D50" s="283" t="s">
        <v>717</v>
      </c>
      <c r="E50" t="s">
        <v>164</v>
      </c>
      <c r="F50" t="s">
        <v>165</v>
      </c>
      <c r="G50" t="s">
        <v>166</v>
      </c>
      <c r="H50" s="285" t="s">
        <v>622</v>
      </c>
      <c r="I50" s="285" t="s">
        <v>11</v>
      </c>
      <c r="J50" s="285" t="s">
        <v>8</v>
      </c>
      <c r="K50" s="285" t="s">
        <v>602</v>
      </c>
      <c r="L50" s="285" t="s">
        <v>145</v>
      </c>
      <c r="M50" s="283" t="s">
        <v>630</v>
      </c>
      <c r="N50" s="283" t="s">
        <v>610</v>
      </c>
      <c r="O50" s="285"/>
      <c r="P50" t="s">
        <v>605</v>
      </c>
      <c r="Q50" s="284"/>
    </row>
    <row r="51" spans="1:17" ht="30.6" x14ac:dyDescent="0.3">
      <c r="A51" s="279" t="s">
        <v>597</v>
      </c>
      <c r="B51" s="280" t="s">
        <v>711</v>
      </c>
      <c r="C51" s="280"/>
      <c r="D51" s="280" t="s">
        <v>718</v>
      </c>
      <c r="E51" t="s">
        <v>167</v>
      </c>
      <c r="F51" t="s">
        <v>168</v>
      </c>
      <c r="G51" t="s">
        <v>169</v>
      </c>
      <c r="H51" s="281" t="s">
        <v>622</v>
      </c>
      <c r="I51" s="281" t="s">
        <v>7</v>
      </c>
      <c r="J51" s="281" t="s">
        <v>8</v>
      </c>
      <c r="K51" s="281" t="s">
        <v>602</v>
      </c>
      <c r="L51" s="281" t="s">
        <v>145</v>
      </c>
      <c r="M51" s="280" t="s">
        <v>630</v>
      </c>
      <c r="N51" s="280" t="s">
        <v>610</v>
      </c>
      <c r="O51" s="281"/>
      <c r="P51" t="s">
        <v>605</v>
      </c>
      <c r="Q51" s="282"/>
    </row>
    <row r="52" spans="1:17" ht="30.6" x14ac:dyDescent="0.3">
      <c r="A52" s="279" t="s">
        <v>597</v>
      </c>
      <c r="B52" s="283" t="s">
        <v>711</v>
      </c>
      <c r="C52" s="283"/>
      <c r="D52" s="283" t="s">
        <v>719</v>
      </c>
      <c r="E52" t="s">
        <v>170</v>
      </c>
      <c r="F52" t="s">
        <v>171</v>
      </c>
      <c r="G52" t="s">
        <v>172</v>
      </c>
      <c r="H52" s="285" t="s">
        <v>622</v>
      </c>
      <c r="I52" s="285" t="s">
        <v>7</v>
      </c>
      <c r="J52" s="285" t="s">
        <v>8</v>
      </c>
      <c r="K52" s="285" t="s">
        <v>602</v>
      </c>
      <c r="L52" s="285" t="s">
        <v>145</v>
      </c>
      <c r="M52" s="283" t="s">
        <v>630</v>
      </c>
      <c r="N52" s="283" t="s">
        <v>610</v>
      </c>
      <c r="O52" s="285"/>
      <c r="P52" t="s">
        <v>605</v>
      </c>
      <c r="Q52" s="284"/>
    </row>
    <row r="53" spans="1:17" ht="30.6" x14ac:dyDescent="0.3">
      <c r="A53" s="279" t="s">
        <v>597</v>
      </c>
      <c r="B53" s="280" t="s">
        <v>711</v>
      </c>
      <c r="C53" s="280"/>
      <c r="D53" s="280" t="s">
        <v>720</v>
      </c>
      <c r="E53" t="s">
        <v>173</v>
      </c>
      <c r="F53" t="s">
        <v>174</v>
      </c>
      <c r="G53" t="s">
        <v>175</v>
      </c>
      <c r="H53" s="281" t="s">
        <v>622</v>
      </c>
      <c r="I53" s="281" t="s">
        <v>7</v>
      </c>
      <c r="J53" s="281" t="s">
        <v>8</v>
      </c>
      <c r="K53" s="281" t="s">
        <v>602</v>
      </c>
      <c r="L53" s="281" t="s">
        <v>145</v>
      </c>
      <c r="M53" s="280" t="s">
        <v>630</v>
      </c>
      <c r="N53" s="280" t="s">
        <v>610</v>
      </c>
      <c r="O53" s="281"/>
      <c r="P53" t="s">
        <v>605</v>
      </c>
      <c r="Q53" s="282"/>
    </row>
    <row r="54" spans="1:17" ht="30.6" x14ac:dyDescent="0.3">
      <c r="A54" s="279" t="s">
        <v>597</v>
      </c>
      <c r="B54" s="283" t="s">
        <v>711</v>
      </c>
      <c r="C54" s="283"/>
      <c r="D54" s="283" t="s">
        <v>721</v>
      </c>
      <c r="E54" t="s">
        <v>176</v>
      </c>
      <c r="F54" t="s">
        <v>177</v>
      </c>
      <c r="G54" t="s">
        <v>178</v>
      </c>
      <c r="H54" s="285" t="s">
        <v>622</v>
      </c>
      <c r="I54" s="285" t="s">
        <v>7</v>
      </c>
      <c r="J54" s="285" t="s">
        <v>8</v>
      </c>
      <c r="K54" s="285" t="s">
        <v>602</v>
      </c>
      <c r="L54" s="285" t="s">
        <v>145</v>
      </c>
      <c r="M54" s="283" t="s">
        <v>630</v>
      </c>
      <c r="N54" s="283" t="s">
        <v>610</v>
      </c>
      <c r="O54" s="285"/>
      <c r="P54" t="s">
        <v>605</v>
      </c>
      <c r="Q54" s="284"/>
    </row>
    <row r="55" spans="1:17" ht="30.6" x14ac:dyDescent="0.3">
      <c r="A55" s="279" t="s">
        <v>597</v>
      </c>
      <c r="B55" s="286">
        <v>44852</v>
      </c>
      <c r="C55" s="280" t="s">
        <v>722</v>
      </c>
      <c r="D55" s="280" t="s">
        <v>723</v>
      </c>
      <c r="E55" t="s">
        <v>179</v>
      </c>
      <c r="F55" t="s">
        <v>180</v>
      </c>
      <c r="G55" t="s">
        <v>181</v>
      </c>
      <c r="H55" s="281" t="s">
        <v>622</v>
      </c>
      <c r="I55" s="281" t="s">
        <v>11</v>
      </c>
      <c r="J55" s="281" t="s">
        <v>9</v>
      </c>
      <c r="K55" s="281" t="s">
        <v>602</v>
      </c>
      <c r="L55" s="281" t="s">
        <v>81</v>
      </c>
      <c r="M55" s="280" t="s">
        <v>630</v>
      </c>
      <c r="N55" s="280" t="s">
        <v>610</v>
      </c>
      <c r="O55" s="281"/>
      <c r="P55" t="s">
        <v>605</v>
      </c>
      <c r="Q55" s="282"/>
    </row>
    <row r="56" spans="1:17" ht="30.6" x14ac:dyDescent="0.3">
      <c r="A56" s="279" t="s">
        <v>597</v>
      </c>
      <c r="B56" s="284"/>
      <c r="C56" s="283"/>
      <c r="D56" s="283" t="s">
        <v>724</v>
      </c>
      <c r="E56" t="s">
        <v>725</v>
      </c>
      <c r="F56" t="s">
        <v>726</v>
      </c>
      <c r="G56" t="s">
        <v>727</v>
      </c>
      <c r="H56" s="285" t="s">
        <v>601</v>
      </c>
      <c r="I56" s="285" t="s">
        <v>7</v>
      </c>
      <c r="J56" s="285" t="s">
        <v>9</v>
      </c>
      <c r="K56" s="285" t="s">
        <v>728</v>
      </c>
      <c r="L56" s="285" t="s">
        <v>65</v>
      </c>
      <c r="M56" s="283" t="s">
        <v>729</v>
      </c>
      <c r="N56" s="283" t="s">
        <v>610</v>
      </c>
      <c r="O56" s="285"/>
      <c r="P56" t="s">
        <v>605</v>
      </c>
      <c r="Q56" s="284"/>
    </row>
    <row r="57" spans="1:17" ht="30.6" x14ac:dyDescent="0.3">
      <c r="A57" s="279" t="s">
        <v>597</v>
      </c>
      <c r="B57" s="286">
        <v>44713</v>
      </c>
      <c r="C57" s="280" t="s">
        <v>730</v>
      </c>
      <c r="D57" s="280" t="s">
        <v>731</v>
      </c>
      <c r="E57" t="s">
        <v>182</v>
      </c>
      <c r="F57" t="s">
        <v>183</v>
      </c>
      <c r="G57" t="s">
        <v>184</v>
      </c>
      <c r="H57" s="281" t="s">
        <v>601</v>
      </c>
      <c r="I57" s="281" t="s">
        <v>7</v>
      </c>
      <c r="J57" s="281" t="s">
        <v>9</v>
      </c>
      <c r="K57" s="281" t="s">
        <v>602</v>
      </c>
      <c r="L57" s="281" t="s">
        <v>33</v>
      </c>
      <c r="M57" s="280" t="s">
        <v>732</v>
      </c>
      <c r="N57" s="280" t="s">
        <v>610</v>
      </c>
      <c r="O57" s="281"/>
      <c r="P57" t="s">
        <v>605</v>
      </c>
      <c r="Q57" s="282"/>
    </row>
    <row r="58" spans="1:17" ht="30.6" x14ac:dyDescent="0.3">
      <c r="A58" s="279" t="s">
        <v>597</v>
      </c>
      <c r="B58" s="283" t="s">
        <v>607</v>
      </c>
      <c r="C58" s="283"/>
      <c r="D58" s="283" t="s">
        <v>733</v>
      </c>
      <c r="E58" t="s">
        <v>185</v>
      </c>
      <c r="F58" t="s">
        <v>186</v>
      </c>
      <c r="G58" t="s">
        <v>187</v>
      </c>
      <c r="H58" s="285" t="s">
        <v>601</v>
      </c>
      <c r="I58" s="285" t="s">
        <v>7</v>
      </c>
      <c r="J58" s="285" t="s">
        <v>8</v>
      </c>
      <c r="K58" s="285" t="s">
        <v>629</v>
      </c>
      <c r="L58" s="285" t="s">
        <v>33</v>
      </c>
      <c r="M58" s="283" t="s">
        <v>734</v>
      </c>
      <c r="N58" s="283" t="s">
        <v>604</v>
      </c>
      <c r="O58" s="285" t="s">
        <v>12</v>
      </c>
      <c r="P58" t="s">
        <v>605</v>
      </c>
      <c r="Q58" s="284"/>
    </row>
    <row r="59" spans="1:17" ht="30.6" x14ac:dyDescent="0.3">
      <c r="A59" s="279" t="s">
        <v>597</v>
      </c>
      <c r="B59" s="280" t="s">
        <v>607</v>
      </c>
      <c r="C59" s="280"/>
      <c r="D59" s="280" t="s">
        <v>735</v>
      </c>
      <c r="E59" t="s">
        <v>188</v>
      </c>
      <c r="F59" t="s">
        <v>189</v>
      </c>
      <c r="G59" t="s">
        <v>190</v>
      </c>
      <c r="H59" s="281" t="s">
        <v>601</v>
      </c>
      <c r="I59" s="281" t="s">
        <v>7</v>
      </c>
      <c r="J59" s="281" t="s">
        <v>8</v>
      </c>
      <c r="K59" s="281" t="s">
        <v>602</v>
      </c>
      <c r="L59" s="281" t="s">
        <v>33</v>
      </c>
      <c r="M59" s="280" t="s">
        <v>734</v>
      </c>
      <c r="N59" s="280" t="s">
        <v>604</v>
      </c>
      <c r="O59" s="281" t="s">
        <v>12</v>
      </c>
      <c r="P59" t="s">
        <v>605</v>
      </c>
      <c r="Q59" s="282"/>
    </row>
    <row r="60" spans="1:17" ht="30.6" x14ac:dyDescent="0.3">
      <c r="A60" s="279" t="s">
        <v>597</v>
      </c>
      <c r="B60" s="283" t="s">
        <v>607</v>
      </c>
      <c r="C60" s="283"/>
      <c r="D60" s="283" t="s">
        <v>736</v>
      </c>
      <c r="E60" t="s">
        <v>191</v>
      </c>
      <c r="F60" t="s">
        <v>192</v>
      </c>
      <c r="G60" t="s">
        <v>193</v>
      </c>
      <c r="H60" s="285" t="s">
        <v>601</v>
      </c>
      <c r="I60" s="285" t="s">
        <v>7</v>
      </c>
      <c r="J60" s="285" t="s">
        <v>8</v>
      </c>
      <c r="K60" s="285" t="s">
        <v>629</v>
      </c>
      <c r="L60" s="285" t="s">
        <v>33</v>
      </c>
      <c r="M60" s="283" t="s">
        <v>734</v>
      </c>
      <c r="N60" s="283" t="s">
        <v>604</v>
      </c>
      <c r="O60" s="285" t="s">
        <v>12</v>
      </c>
      <c r="P60" t="s">
        <v>605</v>
      </c>
      <c r="Q60" s="284"/>
    </row>
    <row r="61" spans="1:17" ht="30.6" x14ac:dyDescent="0.3">
      <c r="A61" s="279" t="s">
        <v>597</v>
      </c>
      <c r="B61" s="286">
        <v>44789</v>
      </c>
      <c r="C61" s="280"/>
      <c r="D61" s="280" t="s">
        <v>737</v>
      </c>
      <c r="E61" t="s">
        <v>533</v>
      </c>
      <c r="F61" t="s">
        <v>534</v>
      </c>
      <c r="G61" t="s">
        <v>535</v>
      </c>
      <c r="H61" s="281" t="s">
        <v>601</v>
      </c>
      <c r="I61" s="281" t="s">
        <v>7</v>
      </c>
      <c r="J61" s="281" t="s">
        <v>9</v>
      </c>
      <c r="K61" s="281" t="s">
        <v>629</v>
      </c>
      <c r="L61" s="281" t="s">
        <v>33</v>
      </c>
      <c r="M61" s="280" t="s">
        <v>738</v>
      </c>
      <c r="N61" s="280" t="s">
        <v>610</v>
      </c>
      <c r="O61" s="281"/>
      <c r="P61" t="s">
        <v>605</v>
      </c>
      <c r="Q61" s="282"/>
    </row>
    <row r="62" spans="1:17" ht="30.6" x14ac:dyDescent="0.3">
      <c r="A62" s="279" t="s">
        <v>597</v>
      </c>
      <c r="B62" s="287">
        <v>44789</v>
      </c>
      <c r="C62" s="283"/>
      <c r="D62" s="283" t="s">
        <v>739</v>
      </c>
      <c r="E62" t="s">
        <v>536</v>
      </c>
      <c r="F62" t="s">
        <v>537</v>
      </c>
      <c r="G62" t="s">
        <v>535</v>
      </c>
      <c r="H62" s="285" t="s">
        <v>601</v>
      </c>
      <c r="I62" s="285" t="s">
        <v>7</v>
      </c>
      <c r="J62" s="285" t="s">
        <v>9</v>
      </c>
      <c r="K62" s="285" t="s">
        <v>629</v>
      </c>
      <c r="L62" s="285" t="s">
        <v>33</v>
      </c>
      <c r="M62" s="283" t="s">
        <v>738</v>
      </c>
      <c r="N62" s="283" t="s">
        <v>610</v>
      </c>
      <c r="O62" s="285"/>
      <c r="P62" t="s">
        <v>605</v>
      </c>
      <c r="Q62" s="284"/>
    </row>
    <row r="63" spans="1:17" ht="30.6" x14ac:dyDescent="0.3">
      <c r="A63" s="279" t="s">
        <v>597</v>
      </c>
      <c r="B63" s="286">
        <v>44789</v>
      </c>
      <c r="C63" s="280"/>
      <c r="D63" s="280" t="s">
        <v>740</v>
      </c>
      <c r="E63" t="s">
        <v>538</v>
      </c>
      <c r="F63" t="s">
        <v>537</v>
      </c>
      <c r="G63" t="s">
        <v>539</v>
      </c>
      <c r="H63" s="281" t="s">
        <v>601</v>
      </c>
      <c r="I63" s="281" t="s">
        <v>7</v>
      </c>
      <c r="J63" s="281" t="s">
        <v>9</v>
      </c>
      <c r="K63" s="281" t="s">
        <v>629</v>
      </c>
      <c r="L63" s="281" t="s">
        <v>33</v>
      </c>
      <c r="M63" s="280" t="s">
        <v>738</v>
      </c>
      <c r="N63" s="280" t="s">
        <v>610</v>
      </c>
      <c r="O63" s="281"/>
      <c r="P63" t="s">
        <v>605</v>
      </c>
      <c r="Q63" s="282"/>
    </row>
    <row r="64" spans="1:17" ht="30.6" x14ac:dyDescent="0.3">
      <c r="A64" s="279" t="s">
        <v>597</v>
      </c>
      <c r="B64" s="287">
        <v>44789</v>
      </c>
      <c r="C64" s="283"/>
      <c r="D64" s="283" t="s">
        <v>741</v>
      </c>
      <c r="E64" t="s">
        <v>540</v>
      </c>
      <c r="F64" t="s">
        <v>534</v>
      </c>
      <c r="G64" t="s">
        <v>539</v>
      </c>
      <c r="H64" s="285" t="s">
        <v>601</v>
      </c>
      <c r="I64" s="285" t="s">
        <v>7</v>
      </c>
      <c r="J64" s="285" t="s">
        <v>9</v>
      </c>
      <c r="K64" s="285" t="s">
        <v>629</v>
      </c>
      <c r="L64" s="285" t="s">
        <v>33</v>
      </c>
      <c r="M64" s="283" t="s">
        <v>738</v>
      </c>
      <c r="N64" s="283" t="s">
        <v>610</v>
      </c>
      <c r="O64" s="285"/>
      <c r="P64" t="s">
        <v>605</v>
      </c>
      <c r="Q64" s="284"/>
    </row>
    <row r="65" spans="1:17" ht="30.6" x14ac:dyDescent="0.3">
      <c r="A65" s="279" t="s">
        <v>597</v>
      </c>
      <c r="B65" s="286">
        <v>44789</v>
      </c>
      <c r="C65" s="280" t="s">
        <v>742</v>
      </c>
      <c r="D65" s="280" t="s">
        <v>743</v>
      </c>
      <c r="E65" t="s">
        <v>194</v>
      </c>
      <c r="F65" t="s">
        <v>195</v>
      </c>
      <c r="G65" t="s">
        <v>196</v>
      </c>
      <c r="H65" s="281" t="s">
        <v>601</v>
      </c>
      <c r="I65" s="281" t="s">
        <v>11</v>
      </c>
      <c r="J65" s="281" t="s">
        <v>9</v>
      </c>
      <c r="K65" s="281" t="s">
        <v>602</v>
      </c>
      <c r="L65" s="281" t="s">
        <v>33</v>
      </c>
      <c r="M65" s="280" t="s">
        <v>738</v>
      </c>
      <c r="N65" s="280" t="s">
        <v>610</v>
      </c>
      <c r="O65" s="281"/>
      <c r="P65" t="s">
        <v>605</v>
      </c>
      <c r="Q65" s="282"/>
    </row>
    <row r="66" spans="1:17" ht="30.6" x14ac:dyDescent="0.3">
      <c r="A66" s="279" t="s">
        <v>597</v>
      </c>
      <c r="B66" s="287">
        <v>44789</v>
      </c>
      <c r="C66" s="283" t="s">
        <v>744</v>
      </c>
      <c r="D66" s="283" t="s">
        <v>745</v>
      </c>
      <c r="E66" t="s">
        <v>197</v>
      </c>
      <c r="F66" t="s">
        <v>198</v>
      </c>
      <c r="G66" t="s">
        <v>199</v>
      </c>
      <c r="H66" s="285" t="s">
        <v>601</v>
      </c>
      <c r="I66" s="285" t="s">
        <v>11</v>
      </c>
      <c r="J66" s="285" t="s">
        <v>9</v>
      </c>
      <c r="K66" s="285" t="s">
        <v>602</v>
      </c>
      <c r="L66" s="285" t="s">
        <v>33</v>
      </c>
      <c r="M66" s="283" t="s">
        <v>738</v>
      </c>
      <c r="N66" s="283"/>
      <c r="O66" s="285"/>
      <c r="P66" t="s">
        <v>605</v>
      </c>
      <c r="Q66" s="284"/>
    </row>
    <row r="67" spans="1:17" ht="30.6" x14ac:dyDescent="0.3">
      <c r="A67" s="279" t="s">
        <v>597</v>
      </c>
      <c r="B67" s="280" t="s">
        <v>607</v>
      </c>
      <c r="C67" s="280" t="s">
        <v>746</v>
      </c>
      <c r="D67" s="280" t="s">
        <v>747</v>
      </c>
      <c r="E67" t="s">
        <v>200</v>
      </c>
      <c r="F67" t="s">
        <v>201</v>
      </c>
      <c r="G67" t="s">
        <v>202</v>
      </c>
      <c r="H67" s="281" t="s">
        <v>601</v>
      </c>
      <c r="I67" s="281" t="s">
        <v>11</v>
      </c>
      <c r="J67" s="281" t="s">
        <v>8</v>
      </c>
      <c r="K67" s="281" t="s">
        <v>602</v>
      </c>
      <c r="L67" s="281" t="s">
        <v>33</v>
      </c>
      <c r="M67" s="280" t="s">
        <v>738</v>
      </c>
      <c r="N67" s="280"/>
      <c r="O67" s="281"/>
      <c r="P67" t="s">
        <v>605</v>
      </c>
      <c r="Q67" s="282"/>
    </row>
    <row r="68" spans="1:17" ht="30.6" x14ac:dyDescent="0.3">
      <c r="A68" s="279" t="s">
        <v>597</v>
      </c>
      <c r="B68" s="283" t="s">
        <v>607</v>
      </c>
      <c r="C68" s="283" t="s">
        <v>748</v>
      </c>
      <c r="D68" s="283" t="s">
        <v>749</v>
      </c>
      <c r="E68" t="s">
        <v>203</v>
      </c>
      <c r="F68" t="s">
        <v>204</v>
      </c>
      <c r="G68" t="s">
        <v>205</v>
      </c>
      <c r="H68" s="285" t="s">
        <v>601</v>
      </c>
      <c r="I68" s="285" t="s">
        <v>11</v>
      </c>
      <c r="J68" s="285" t="s">
        <v>8</v>
      </c>
      <c r="K68" s="285" t="s">
        <v>602</v>
      </c>
      <c r="L68" s="285" t="s">
        <v>33</v>
      </c>
      <c r="M68" s="283" t="s">
        <v>738</v>
      </c>
      <c r="N68" s="283" t="s">
        <v>610</v>
      </c>
      <c r="O68" s="285"/>
      <c r="P68" t="s">
        <v>605</v>
      </c>
      <c r="Q68" s="284"/>
    </row>
    <row r="69" spans="1:17" ht="30.6" x14ac:dyDescent="0.3">
      <c r="A69" s="279" t="s">
        <v>597</v>
      </c>
      <c r="B69" s="286">
        <v>44837</v>
      </c>
      <c r="C69" s="280" t="s">
        <v>750</v>
      </c>
      <c r="D69" s="280" t="s">
        <v>751</v>
      </c>
      <c r="E69" t="s">
        <v>206</v>
      </c>
      <c r="F69" t="s">
        <v>207</v>
      </c>
      <c r="G69" t="s">
        <v>208</v>
      </c>
      <c r="H69" s="281" t="s">
        <v>601</v>
      </c>
      <c r="I69" s="281" t="s">
        <v>11</v>
      </c>
      <c r="J69" s="281" t="s">
        <v>9</v>
      </c>
      <c r="K69" s="281" t="s">
        <v>647</v>
      </c>
      <c r="L69" s="281" t="s">
        <v>94</v>
      </c>
      <c r="M69" s="280" t="s">
        <v>700</v>
      </c>
      <c r="N69" s="280" t="s">
        <v>604</v>
      </c>
      <c r="O69" s="281" t="s">
        <v>14</v>
      </c>
      <c r="P69" t="s">
        <v>605</v>
      </c>
      <c r="Q69" s="282"/>
    </row>
    <row r="70" spans="1:17" ht="30.6" x14ac:dyDescent="0.3">
      <c r="A70" s="279" t="s">
        <v>597</v>
      </c>
      <c r="B70" s="287">
        <v>44837</v>
      </c>
      <c r="C70" s="283" t="s">
        <v>752</v>
      </c>
      <c r="D70" s="283" t="s">
        <v>753</v>
      </c>
      <c r="E70" t="s">
        <v>209</v>
      </c>
      <c r="F70" t="s">
        <v>210</v>
      </c>
      <c r="G70" t="s">
        <v>211</v>
      </c>
      <c r="H70" s="285" t="s">
        <v>699</v>
      </c>
      <c r="I70" s="285" t="s">
        <v>11</v>
      </c>
      <c r="J70" s="285" t="s">
        <v>9</v>
      </c>
      <c r="K70" s="285" t="s">
        <v>647</v>
      </c>
      <c r="L70" s="285" t="s">
        <v>94</v>
      </c>
      <c r="M70" s="283" t="s">
        <v>700</v>
      </c>
      <c r="N70" s="283" t="s">
        <v>604</v>
      </c>
      <c r="O70" s="285" t="s">
        <v>14</v>
      </c>
      <c r="P70" t="s">
        <v>605</v>
      </c>
      <c r="Q70" s="284"/>
    </row>
    <row r="71" spans="1:17" ht="30.6" x14ac:dyDescent="0.3">
      <c r="A71" s="279" t="s">
        <v>597</v>
      </c>
      <c r="B71" s="280" t="s">
        <v>644</v>
      </c>
      <c r="C71" s="280" t="s">
        <v>754</v>
      </c>
      <c r="D71" s="280" t="s">
        <v>755</v>
      </c>
      <c r="E71" t="s">
        <v>212</v>
      </c>
      <c r="F71" t="s">
        <v>213</v>
      </c>
      <c r="G71" t="s">
        <v>214</v>
      </c>
      <c r="H71" s="281" t="s">
        <v>699</v>
      </c>
      <c r="I71" s="281" t="s">
        <v>11</v>
      </c>
      <c r="J71" s="281" t="s">
        <v>8</v>
      </c>
      <c r="K71" s="281" t="s">
        <v>647</v>
      </c>
      <c r="L71" s="281" t="s">
        <v>94</v>
      </c>
      <c r="M71" s="280" t="s">
        <v>700</v>
      </c>
      <c r="N71" s="280" t="s">
        <v>604</v>
      </c>
      <c r="O71" s="281" t="s">
        <v>14</v>
      </c>
      <c r="P71" t="s">
        <v>605</v>
      </c>
      <c r="Q71" s="282"/>
    </row>
    <row r="72" spans="1:17" ht="30.6" x14ac:dyDescent="0.3">
      <c r="A72" s="279" t="s">
        <v>597</v>
      </c>
      <c r="B72" s="284"/>
      <c r="C72" s="283" t="s">
        <v>756</v>
      </c>
      <c r="D72" s="283" t="s">
        <v>757</v>
      </c>
      <c r="E72" t="s">
        <v>758</v>
      </c>
      <c r="F72" t="s">
        <v>759</v>
      </c>
      <c r="G72" t="s">
        <v>760</v>
      </c>
      <c r="H72" s="285" t="s">
        <v>622</v>
      </c>
      <c r="I72" s="285" t="s">
        <v>11</v>
      </c>
      <c r="J72" s="285" t="s">
        <v>9</v>
      </c>
      <c r="K72" s="285" t="s">
        <v>602</v>
      </c>
      <c r="L72" s="285" t="s">
        <v>101</v>
      </c>
      <c r="M72" s="283" t="s">
        <v>761</v>
      </c>
      <c r="N72" s="283" t="s">
        <v>610</v>
      </c>
      <c r="O72" s="285" t="s">
        <v>762</v>
      </c>
      <c r="P72" t="s">
        <v>605</v>
      </c>
      <c r="Q72" s="284"/>
    </row>
    <row r="73" spans="1:17" ht="30.6" x14ac:dyDescent="0.3">
      <c r="A73" s="279" t="s">
        <v>597</v>
      </c>
      <c r="B73" s="280" t="s">
        <v>763</v>
      </c>
      <c r="C73" s="280" t="s">
        <v>764</v>
      </c>
      <c r="D73" s="280" t="s">
        <v>765</v>
      </c>
      <c r="E73" t="s">
        <v>215</v>
      </c>
      <c r="F73" t="s">
        <v>216</v>
      </c>
      <c r="G73" t="s">
        <v>217</v>
      </c>
      <c r="H73" s="281" t="s">
        <v>625</v>
      </c>
      <c r="I73" s="281" t="s">
        <v>11</v>
      </c>
      <c r="J73" s="281" t="s">
        <v>8</v>
      </c>
      <c r="K73" s="281" t="s">
        <v>647</v>
      </c>
      <c r="L73" s="281" t="s">
        <v>101</v>
      </c>
      <c r="M73" s="280" t="s">
        <v>766</v>
      </c>
      <c r="N73" s="280" t="s">
        <v>610</v>
      </c>
      <c r="O73" s="281"/>
      <c r="P73" t="s">
        <v>605</v>
      </c>
      <c r="Q73" s="282"/>
    </row>
    <row r="74" spans="1:17" ht="30.6" x14ac:dyDescent="0.3">
      <c r="A74" s="279" t="s">
        <v>597</v>
      </c>
      <c r="B74" s="283" t="s">
        <v>763</v>
      </c>
      <c r="C74" s="283" t="s">
        <v>767</v>
      </c>
      <c r="D74" s="283" t="s">
        <v>768</v>
      </c>
      <c r="E74" t="s">
        <v>218</v>
      </c>
      <c r="F74" t="s">
        <v>219</v>
      </c>
      <c r="G74" t="s">
        <v>220</v>
      </c>
      <c r="H74" s="285" t="s">
        <v>625</v>
      </c>
      <c r="I74" s="285" t="s">
        <v>11</v>
      </c>
      <c r="J74" s="285" t="s">
        <v>8</v>
      </c>
      <c r="K74" s="285" t="s">
        <v>647</v>
      </c>
      <c r="L74" s="285" t="s">
        <v>101</v>
      </c>
      <c r="M74" s="283" t="s">
        <v>766</v>
      </c>
      <c r="N74" s="283"/>
      <c r="O74" s="285"/>
      <c r="P74" t="s">
        <v>605</v>
      </c>
      <c r="Q74" s="284"/>
    </row>
    <row r="75" spans="1:17" ht="30.6" x14ac:dyDescent="0.3">
      <c r="A75" s="279" t="s">
        <v>597</v>
      </c>
      <c r="B75" s="286">
        <v>44832</v>
      </c>
      <c r="C75" s="280" t="s">
        <v>769</v>
      </c>
      <c r="D75" s="280" t="s">
        <v>770</v>
      </c>
      <c r="E75" t="s">
        <v>221</v>
      </c>
      <c r="F75" t="s">
        <v>222</v>
      </c>
      <c r="G75" t="s">
        <v>223</v>
      </c>
      <c r="H75" s="281" t="s">
        <v>625</v>
      </c>
      <c r="I75" s="281" t="s">
        <v>11</v>
      </c>
      <c r="J75" s="281" t="s">
        <v>9</v>
      </c>
      <c r="K75" s="281" t="s">
        <v>647</v>
      </c>
      <c r="L75" s="281" t="s">
        <v>101</v>
      </c>
      <c r="M75" s="280" t="s">
        <v>771</v>
      </c>
      <c r="N75" s="280" t="s">
        <v>610</v>
      </c>
      <c r="O75" s="281"/>
      <c r="P75" t="s">
        <v>605</v>
      </c>
      <c r="Q75" s="282"/>
    </row>
    <row r="76" spans="1:17" ht="30.6" x14ac:dyDescent="0.3">
      <c r="A76" s="279" t="s">
        <v>597</v>
      </c>
      <c r="B76" s="287">
        <v>44832</v>
      </c>
      <c r="C76" s="283" t="s">
        <v>772</v>
      </c>
      <c r="D76" s="283" t="s">
        <v>773</v>
      </c>
      <c r="E76" t="s">
        <v>224</v>
      </c>
      <c r="F76" t="s">
        <v>225</v>
      </c>
      <c r="G76" t="s">
        <v>226</v>
      </c>
      <c r="H76" s="285" t="s">
        <v>625</v>
      </c>
      <c r="I76" s="285" t="s">
        <v>11</v>
      </c>
      <c r="J76" s="285" t="s">
        <v>9</v>
      </c>
      <c r="K76" s="285" t="s">
        <v>647</v>
      </c>
      <c r="L76" s="285" t="s">
        <v>101</v>
      </c>
      <c r="M76" s="283" t="s">
        <v>771</v>
      </c>
      <c r="N76" s="283" t="s">
        <v>610</v>
      </c>
      <c r="O76" s="285"/>
      <c r="P76" t="s">
        <v>605</v>
      </c>
      <c r="Q76" s="284"/>
    </row>
    <row r="77" spans="1:17" ht="30.6" x14ac:dyDescent="0.3">
      <c r="A77" s="279" t="s">
        <v>597</v>
      </c>
      <c r="B77" s="286">
        <v>44852</v>
      </c>
      <c r="C77" s="280"/>
      <c r="D77" s="280" t="s">
        <v>774</v>
      </c>
      <c r="E77" t="s">
        <v>435</v>
      </c>
      <c r="F77" t="s">
        <v>436</v>
      </c>
      <c r="G77" t="s">
        <v>437</v>
      </c>
      <c r="H77" s="281" t="s">
        <v>601</v>
      </c>
      <c r="I77" s="281" t="s">
        <v>7</v>
      </c>
      <c r="J77" s="281" t="s">
        <v>9</v>
      </c>
      <c r="K77" s="281" t="s">
        <v>602</v>
      </c>
      <c r="L77" s="281" t="s">
        <v>33</v>
      </c>
      <c r="M77" s="280" t="s">
        <v>738</v>
      </c>
      <c r="N77" s="280" t="s">
        <v>610</v>
      </c>
      <c r="O77" s="281" t="s">
        <v>438</v>
      </c>
      <c r="P77" t="s">
        <v>605</v>
      </c>
      <c r="Q77" s="282"/>
    </row>
    <row r="78" spans="1:17" ht="30.6" x14ac:dyDescent="0.3">
      <c r="A78" s="279" t="s">
        <v>597</v>
      </c>
      <c r="B78" s="287">
        <v>44852</v>
      </c>
      <c r="C78" s="283"/>
      <c r="D78" s="283" t="s">
        <v>775</v>
      </c>
      <c r="E78" t="s">
        <v>439</v>
      </c>
      <c r="F78" t="s">
        <v>440</v>
      </c>
      <c r="G78" t="s">
        <v>441</v>
      </c>
      <c r="H78" s="285" t="s">
        <v>601</v>
      </c>
      <c r="I78" s="285" t="s">
        <v>7</v>
      </c>
      <c r="J78" s="285" t="s">
        <v>9</v>
      </c>
      <c r="K78" s="285" t="s">
        <v>602</v>
      </c>
      <c r="L78" s="285" t="s">
        <v>33</v>
      </c>
      <c r="M78" s="283" t="s">
        <v>738</v>
      </c>
      <c r="N78" s="283" t="s">
        <v>610</v>
      </c>
      <c r="O78" s="285" t="s">
        <v>438</v>
      </c>
      <c r="P78" t="s">
        <v>605</v>
      </c>
      <c r="Q78" s="284"/>
    </row>
    <row r="79" spans="1:17" ht="30.6" x14ac:dyDescent="0.3">
      <c r="A79" s="279" t="s">
        <v>597</v>
      </c>
      <c r="B79" s="286">
        <v>44852</v>
      </c>
      <c r="C79" s="280"/>
      <c r="D79" s="280" t="s">
        <v>776</v>
      </c>
      <c r="E79" t="s">
        <v>442</v>
      </c>
      <c r="F79" t="s">
        <v>443</v>
      </c>
      <c r="G79" t="s">
        <v>437</v>
      </c>
      <c r="H79" s="281" t="s">
        <v>601</v>
      </c>
      <c r="I79" s="281" t="s">
        <v>7</v>
      </c>
      <c r="J79" s="281" t="s">
        <v>9</v>
      </c>
      <c r="K79" s="281" t="s">
        <v>602</v>
      </c>
      <c r="L79" s="281" t="s">
        <v>33</v>
      </c>
      <c r="M79" s="280" t="s">
        <v>738</v>
      </c>
      <c r="N79" s="280" t="s">
        <v>610</v>
      </c>
      <c r="O79" s="281" t="s">
        <v>438</v>
      </c>
      <c r="P79" t="s">
        <v>605</v>
      </c>
      <c r="Q79" s="282"/>
    </row>
    <row r="80" spans="1:17" ht="30.6" x14ac:dyDescent="0.3">
      <c r="A80" s="279" t="s">
        <v>597</v>
      </c>
      <c r="B80" s="287">
        <v>44852</v>
      </c>
      <c r="C80" s="283"/>
      <c r="D80" s="283" t="s">
        <v>777</v>
      </c>
      <c r="E80" t="s">
        <v>444</v>
      </c>
      <c r="F80" t="s">
        <v>445</v>
      </c>
      <c r="G80" t="s">
        <v>446</v>
      </c>
      <c r="H80" s="285" t="s">
        <v>601</v>
      </c>
      <c r="I80" s="285" t="s">
        <v>7</v>
      </c>
      <c r="J80" s="285" t="s">
        <v>9</v>
      </c>
      <c r="K80" s="285" t="s">
        <v>602</v>
      </c>
      <c r="L80" s="285" t="s">
        <v>33</v>
      </c>
      <c r="M80" s="283" t="s">
        <v>738</v>
      </c>
      <c r="N80" s="283" t="s">
        <v>610</v>
      </c>
      <c r="O80" s="285" t="s">
        <v>438</v>
      </c>
      <c r="P80" t="s">
        <v>605</v>
      </c>
      <c r="Q80" s="284"/>
    </row>
    <row r="81" spans="1:17" ht="30.6" x14ac:dyDescent="0.3">
      <c r="A81" s="279" t="s">
        <v>597</v>
      </c>
      <c r="B81" s="280" t="s">
        <v>711</v>
      </c>
      <c r="C81" s="280" t="s">
        <v>778</v>
      </c>
      <c r="D81" s="280" t="s">
        <v>779</v>
      </c>
      <c r="E81" t="s">
        <v>586</v>
      </c>
      <c r="F81" t="s">
        <v>587</v>
      </c>
      <c r="G81" t="s">
        <v>588</v>
      </c>
      <c r="H81" s="281" t="s">
        <v>622</v>
      </c>
      <c r="I81" s="281" t="s">
        <v>11</v>
      </c>
      <c r="J81" s="281" t="s">
        <v>8</v>
      </c>
      <c r="K81" s="281" t="s">
        <v>602</v>
      </c>
      <c r="L81" s="281" t="s">
        <v>145</v>
      </c>
      <c r="M81" s="280" t="s">
        <v>780</v>
      </c>
      <c r="N81" s="280" t="s">
        <v>610</v>
      </c>
      <c r="O81" s="281"/>
      <c r="P81" t="s">
        <v>605</v>
      </c>
      <c r="Q81" s="282"/>
    </row>
    <row r="82" spans="1:17" ht="30.6" x14ac:dyDescent="0.3">
      <c r="A82" s="279" t="s">
        <v>597</v>
      </c>
      <c r="B82" s="283" t="s">
        <v>781</v>
      </c>
      <c r="C82" s="283" t="s">
        <v>782</v>
      </c>
      <c r="D82" s="283" t="s">
        <v>783</v>
      </c>
      <c r="E82" t="s">
        <v>589</v>
      </c>
      <c r="F82" t="s">
        <v>590</v>
      </c>
      <c r="G82" t="s">
        <v>591</v>
      </c>
      <c r="H82" s="285" t="s">
        <v>622</v>
      </c>
      <c r="I82" s="285" t="s">
        <v>11</v>
      </c>
      <c r="J82" s="285" t="s">
        <v>8</v>
      </c>
      <c r="K82" s="285" t="s">
        <v>602</v>
      </c>
      <c r="L82" s="285" t="s">
        <v>145</v>
      </c>
      <c r="M82" s="283" t="s">
        <v>780</v>
      </c>
      <c r="N82" s="283" t="s">
        <v>610</v>
      </c>
      <c r="O82" s="285"/>
      <c r="P82" t="s">
        <v>605</v>
      </c>
      <c r="Q82" s="284"/>
    </row>
    <row r="83" spans="1:17" ht="30.6" x14ac:dyDescent="0.3">
      <c r="A83" s="279" t="s">
        <v>597</v>
      </c>
      <c r="B83" s="282"/>
      <c r="C83" s="280"/>
      <c r="D83" s="280" t="s">
        <v>784</v>
      </c>
      <c r="E83" t="s">
        <v>785</v>
      </c>
      <c r="F83" t="s">
        <v>786</v>
      </c>
      <c r="G83" t="s">
        <v>787</v>
      </c>
      <c r="H83" s="281" t="s">
        <v>601</v>
      </c>
      <c r="I83" s="281" t="s">
        <v>7</v>
      </c>
      <c r="J83" s="281" t="s">
        <v>9</v>
      </c>
      <c r="K83" s="281" t="s">
        <v>602</v>
      </c>
      <c r="L83" s="281" t="s">
        <v>101</v>
      </c>
      <c r="M83" s="280" t="s">
        <v>788</v>
      </c>
      <c r="N83" s="280" t="s">
        <v>610</v>
      </c>
      <c r="O83" s="281" t="s">
        <v>789</v>
      </c>
      <c r="P83" t="s">
        <v>605</v>
      </c>
      <c r="Q83" s="282"/>
    </row>
    <row r="84" spans="1:17" ht="30.6" x14ac:dyDescent="0.3">
      <c r="A84" s="279" t="s">
        <v>597</v>
      </c>
      <c r="B84" s="284"/>
      <c r="C84" s="283"/>
      <c r="D84" s="283" t="s">
        <v>790</v>
      </c>
      <c r="E84" t="s">
        <v>791</v>
      </c>
      <c r="F84" t="s">
        <v>792</v>
      </c>
      <c r="G84" t="s">
        <v>793</v>
      </c>
      <c r="H84" s="285" t="s">
        <v>601</v>
      </c>
      <c r="I84" s="285" t="s">
        <v>7</v>
      </c>
      <c r="J84" s="285" t="s">
        <v>9</v>
      </c>
      <c r="K84" s="285" t="s">
        <v>602</v>
      </c>
      <c r="L84" s="285" t="s">
        <v>101</v>
      </c>
      <c r="M84" s="283" t="s">
        <v>788</v>
      </c>
      <c r="N84" s="283" t="s">
        <v>610</v>
      </c>
      <c r="O84" s="285" t="s">
        <v>789</v>
      </c>
      <c r="P84" t="s">
        <v>605</v>
      </c>
      <c r="Q84" s="284"/>
    </row>
    <row r="85" spans="1:17" ht="30.6" x14ac:dyDescent="0.3">
      <c r="A85" s="279" t="s">
        <v>597</v>
      </c>
      <c r="B85" s="280" t="s">
        <v>794</v>
      </c>
      <c r="C85" s="280" t="s">
        <v>795</v>
      </c>
      <c r="D85" s="280" t="s">
        <v>796</v>
      </c>
      <c r="E85" t="s">
        <v>239</v>
      </c>
      <c r="F85" t="s">
        <v>240</v>
      </c>
      <c r="G85" t="s">
        <v>241</v>
      </c>
      <c r="H85" s="281" t="s">
        <v>622</v>
      </c>
      <c r="I85" s="281" t="s">
        <v>11</v>
      </c>
      <c r="J85" s="281" t="s">
        <v>8</v>
      </c>
      <c r="K85" s="281" t="s">
        <v>602</v>
      </c>
      <c r="L85" s="281" t="s">
        <v>81</v>
      </c>
      <c r="M85" s="280" t="s">
        <v>797</v>
      </c>
      <c r="N85" s="280" t="s">
        <v>610</v>
      </c>
      <c r="O85" s="281"/>
      <c r="P85" t="s">
        <v>605</v>
      </c>
      <c r="Q85" s="282"/>
    </row>
    <row r="86" spans="1:17" ht="30.6" x14ac:dyDescent="0.3">
      <c r="A86" s="279" t="s">
        <v>597</v>
      </c>
      <c r="B86" s="283" t="s">
        <v>794</v>
      </c>
      <c r="C86" s="283" t="s">
        <v>798</v>
      </c>
      <c r="D86" s="283" t="s">
        <v>799</v>
      </c>
      <c r="E86" t="s">
        <v>242</v>
      </c>
      <c r="F86" t="s">
        <v>243</v>
      </c>
      <c r="G86" t="s">
        <v>244</v>
      </c>
      <c r="H86" s="285" t="s">
        <v>622</v>
      </c>
      <c r="I86" s="285" t="s">
        <v>11</v>
      </c>
      <c r="J86" s="285" t="s">
        <v>8</v>
      </c>
      <c r="K86" s="285" t="s">
        <v>602</v>
      </c>
      <c r="L86" s="285" t="s">
        <v>81</v>
      </c>
      <c r="M86" s="283" t="s">
        <v>797</v>
      </c>
      <c r="N86" s="283" t="s">
        <v>610</v>
      </c>
      <c r="O86" s="285"/>
      <c r="P86" t="s">
        <v>605</v>
      </c>
      <c r="Q86" s="284"/>
    </row>
    <row r="87" spans="1:17" ht="30.6" x14ac:dyDescent="0.3">
      <c r="A87" s="279" t="s">
        <v>597</v>
      </c>
      <c r="B87" s="280" t="s">
        <v>794</v>
      </c>
      <c r="C87" s="280" t="s">
        <v>800</v>
      </c>
      <c r="D87" s="280" t="s">
        <v>801</v>
      </c>
      <c r="E87" t="s">
        <v>245</v>
      </c>
      <c r="F87" t="s">
        <v>246</v>
      </c>
      <c r="G87" t="s">
        <v>247</v>
      </c>
      <c r="H87" s="281" t="s">
        <v>622</v>
      </c>
      <c r="I87" s="281" t="s">
        <v>11</v>
      </c>
      <c r="J87" s="281" t="s">
        <v>8</v>
      </c>
      <c r="K87" s="281" t="s">
        <v>602</v>
      </c>
      <c r="L87" s="281" t="s">
        <v>81</v>
      </c>
      <c r="M87" s="280" t="s">
        <v>797</v>
      </c>
      <c r="N87" s="280" t="s">
        <v>610</v>
      </c>
      <c r="O87" s="281"/>
      <c r="P87" t="s">
        <v>605</v>
      </c>
      <c r="Q87" s="282"/>
    </row>
    <row r="88" spans="1:17" ht="30.6" x14ac:dyDescent="0.3">
      <c r="A88" s="279" t="s">
        <v>597</v>
      </c>
      <c r="B88" s="283" t="s">
        <v>794</v>
      </c>
      <c r="C88" s="283" t="s">
        <v>802</v>
      </c>
      <c r="D88" s="283" t="s">
        <v>803</v>
      </c>
      <c r="E88" t="s">
        <v>248</v>
      </c>
      <c r="F88" t="s">
        <v>249</v>
      </c>
      <c r="G88" t="s">
        <v>250</v>
      </c>
      <c r="H88" s="285" t="s">
        <v>622</v>
      </c>
      <c r="I88" s="285" t="s">
        <v>11</v>
      </c>
      <c r="J88" s="285" t="s">
        <v>8</v>
      </c>
      <c r="K88" s="285" t="s">
        <v>602</v>
      </c>
      <c r="L88" s="285" t="s">
        <v>81</v>
      </c>
      <c r="M88" s="283" t="s">
        <v>797</v>
      </c>
      <c r="N88" s="283" t="s">
        <v>610</v>
      </c>
      <c r="O88" s="285"/>
      <c r="P88" t="s">
        <v>605</v>
      </c>
      <c r="Q88" s="284"/>
    </row>
    <row r="89" spans="1:17" ht="30.6" x14ac:dyDescent="0.3">
      <c r="A89" s="279" t="s">
        <v>597</v>
      </c>
      <c r="B89" s="280" t="s">
        <v>804</v>
      </c>
      <c r="C89" s="280" t="s">
        <v>805</v>
      </c>
      <c r="D89" s="280" t="s">
        <v>806</v>
      </c>
      <c r="E89" t="s">
        <v>251</v>
      </c>
      <c r="F89" t="s">
        <v>252</v>
      </c>
      <c r="G89" t="s">
        <v>253</v>
      </c>
      <c r="H89" s="281" t="s">
        <v>601</v>
      </c>
      <c r="I89" s="281" t="s">
        <v>11</v>
      </c>
      <c r="J89" s="281" t="s">
        <v>8</v>
      </c>
      <c r="K89" s="281" t="s">
        <v>602</v>
      </c>
      <c r="L89" s="281" t="s">
        <v>254</v>
      </c>
      <c r="M89" s="280" t="s">
        <v>807</v>
      </c>
      <c r="N89" s="280" t="s">
        <v>610</v>
      </c>
      <c r="O89" s="281"/>
      <c r="P89" t="s">
        <v>605</v>
      </c>
      <c r="Q89" s="282"/>
    </row>
    <row r="90" spans="1:17" ht="30.6" x14ac:dyDescent="0.3">
      <c r="A90" s="279" t="s">
        <v>597</v>
      </c>
      <c r="B90" s="283" t="s">
        <v>804</v>
      </c>
      <c r="C90" s="283" t="s">
        <v>808</v>
      </c>
      <c r="D90" s="283" t="s">
        <v>809</v>
      </c>
      <c r="E90" t="s">
        <v>255</v>
      </c>
      <c r="F90" t="s">
        <v>256</v>
      </c>
      <c r="G90" t="s">
        <v>253</v>
      </c>
      <c r="H90" s="285" t="s">
        <v>601</v>
      </c>
      <c r="I90" s="285" t="s">
        <v>11</v>
      </c>
      <c r="J90" s="285" t="s">
        <v>8</v>
      </c>
      <c r="K90" s="285" t="s">
        <v>602</v>
      </c>
      <c r="L90" s="285" t="s">
        <v>254</v>
      </c>
      <c r="M90" s="283" t="s">
        <v>807</v>
      </c>
      <c r="N90" s="283" t="s">
        <v>610</v>
      </c>
      <c r="O90" s="285"/>
      <c r="P90" t="s">
        <v>605</v>
      </c>
      <c r="Q90" s="284"/>
    </row>
    <row r="91" spans="1:17" ht="30.6" x14ac:dyDescent="0.3">
      <c r="A91" s="279" t="s">
        <v>597</v>
      </c>
      <c r="B91" s="280" t="s">
        <v>804</v>
      </c>
      <c r="C91" s="280" t="s">
        <v>810</v>
      </c>
      <c r="D91" s="280" t="s">
        <v>811</v>
      </c>
      <c r="E91" t="s">
        <v>257</v>
      </c>
      <c r="F91" t="s">
        <v>258</v>
      </c>
      <c r="G91" t="s">
        <v>259</v>
      </c>
      <c r="H91" s="281" t="s">
        <v>601</v>
      </c>
      <c r="I91" s="281" t="s">
        <v>11</v>
      </c>
      <c r="J91" s="281" t="s">
        <v>8</v>
      </c>
      <c r="K91" s="281" t="s">
        <v>602</v>
      </c>
      <c r="L91" s="281" t="s">
        <v>254</v>
      </c>
      <c r="M91" s="280" t="s">
        <v>807</v>
      </c>
      <c r="N91" s="280" t="s">
        <v>610</v>
      </c>
      <c r="O91" s="281"/>
      <c r="P91" t="s">
        <v>605</v>
      </c>
      <c r="Q91" s="282"/>
    </row>
    <row r="92" spans="1:17" ht="30.6" x14ac:dyDescent="0.3">
      <c r="A92" s="279" t="s">
        <v>597</v>
      </c>
      <c r="B92" s="283" t="s">
        <v>804</v>
      </c>
      <c r="C92" s="283" t="s">
        <v>812</v>
      </c>
      <c r="D92" s="283" t="s">
        <v>813</v>
      </c>
      <c r="E92" t="s">
        <v>260</v>
      </c>
      <c r="F92" t="s">
        <v>261</v>
      </c>
      <c r="G92" t="s">
        <v>259</v>
      </c>
      <c r="H92" s="285" t="s">
        <v>601</v>
      </c>
      <c r="I92" s="285" t="s">
        <v>11</v>
      </c>
      <c r="J92" s="285" t="s">
        <v>8</v>
      </c>
      <c r="K92" s="285" t="s">
        <v>602</v>
      </c>
      <c r="L92" s="285" t="s">
        <v>254</v>
      </c>
      <c r="M92" s="283" t="s">
        <v>807</v>
      </c>
      <c r="N92" s="283" t="s">
        <v>610</v>
      </c>
      <c r="O92" s="285"/>
      <c r="P92" t="s">
        <v>605</v>
      </c>
      <c r="Q92" s="284"/>
    </row>
    <row r="93" spans="1:17" ht="30.6" x14ac:dyDescent="0.3">
      <c r="A93" s="279" t="s">
        <v>597</v>
      </c>
      <c r="B93" s="280" t="s">
        <v>804</v>
      </c>
      <c r="C93" s="280" t="s">
        <v>814</v>
      </c>
      <c r="D93" s="280" t="s">
        <v>815</v>
      </c>
      <c r="E93" t="s">
        <v>262</v>
      </c>
      <c r="F93" t="s">
        <v>263</v>
      </c>
      <c r="G93" t="s">
        <v>264</v>
      </c>
      <c r="H93" s="281" t="s">
        <v>601</v>
      </c>
      <c r="I93" s="281" t="s">
        <v>11</v>
      </c>
      <c r="J93" s="281" t="s">
        <v>8</v>
      </c>
      <c r="K93" s="281" t="s">
        <v>602</v>
      </c>
      <c r="L93" s="281" t="s">
        <v>254</v>
      </c>
      <c r="M93" s="280" t="s">
        <v>807</v>
      </c>
      <c r="N93" s="280" t="s">
        <v>610</v>
      </c>
      <c r="O93" s="281"/>
      <c r="P93" t="s">
        <v>605</v>
      </c>
      <c r="Q93" s="282"/>
    </row>
    <row r="94" spans="1:17" ht="30.6" x14ac:dyDescent="0.3">
      <c r="A94" s="279" t="s">
        <v>597</v>
      </c>
      <c r="B94" s="283" t="s">
        <v>804</v>
      </c>
      <c r="C94" s="283" t="s">
        <v>816</v>
      </c>
      <c r="D94" s="283" t="s">
        <v>817</v>
      </c>
      <c r="E94" t="s">
        <v>265</v>
      </c>
      <c r="F94" t="s">
        <v>266</v>
      </c>
      <c r="G94" t="s">
        <v>267</v>
      </c>
      <c r="H94" s="285" t="s">
        <v>601</v>
      </c>
      <c r="I94" s="285" t="s">
        <v>11</v>
      </c>
      <c r="J94" s="285" t="s">
        <v>8</v>
      </c>
      <c r="K94" s="285" t="s">
        <v>602</v>
      </c>
      <c r="L94" s="285" t="s">
        <v>254</v>
      </c>
      <c r="M94" s="283" t="s">
        <v>807</v>
      </c>
      <c r="N94" s="283" t="s">
        <v>610</v>
      </c>
      <c r="O94" s="285"/>
      <c r="P94" t="s">
        <v>605</v>
      </c>
      <c r="Q94" s="284"/>
    </row>
    <row r="95" spans="1:17" ht="30.6" x14ac:dyDescent="0.3">
      <c r="A95" s="279" t="s">
        <v>597</v>
      </c>
      <c r="B95" s="280" t="s">
        <v>818</v>
      </c>
      <c r="C95" s="280"/>
      <c r="D95" s="280" t="s">
        <v>819</v>
      </c>
      <c r="E95" t="s">
        <v>268</v>
      </c>
      <c r="F95" t="s">
        <v>269</v>
      </c>
      <c r="G95" t="s">
        <v>270</v>
      </c>
      <c r="H95" s="281" t="s">
        <v>601</v>
      </c>
      <c r="I95" s="281" t="s">
        <v>7</v>
      </c>
      <c r="J95" s="281" t="s">
        <v>8</v>
      </c>
      <c r="K95" s="281" t="s">
        <v>602</v>
      </c>
      <c r="L95" s="281" t="s">
        <v>254</v>
      </c>
      <c r="M95" s="280" t="s">
        <v>807</v>
      </c>
      <c r="N95" s="280" t="s">
        <v>604</v>
      </c>
      <c r="O95" s="281" t="s">
        <v>14</v>
      </c>
      <c r="P95" t="s">
        <v>605</v>
      </c>
      <c r="Q95" s="282"/>
    </row>
    <row r="96" spans="1:17" ht="30.6" x14ac:dyDescent="0.3">
      <c r="A96" s="279" t="s">
        <v>597</v>
      </c>
      <c r="B96" s="283" t="s">
        <v>818</v>
      </c>
      <c r="C96" s="283"/>
      <c r="D96" s="283" t="s">
        <v>820</v>
      </c>
      <c r="E96" t="s">
        <v>271</v>
      </c>
      <c r="F96" t="s">
        <v>272</v>
      </c>
      <c r="G96" t="s">
        <v>273</v>
      </c>
      <c r="H96" s="285" t="s">
        <v>601</v>
      </c>
      <c r="I96" s="285" t="s">
        <v>7</v>
      </c>
      <c r="J96" s="285" t="s">
        <v>8</v>
      </c>
      <c r="K96" s="285" t="s">
        <v>602</v>
      </c>
      <c r="L96" s="285" t="s">
        <v>254</v>
      </c>
      <c r="M96" s="283" t="s">
        <v>807</v>
      </c>
      <c r="N96" s="283" t="s">
        <v>604</v>
      </c>
      <c r="O96" s="285" t="s">
        <v>14</v>
      </c>
      <c r="P96" t="s">
        <v>605</v>
      </c>
      <c r="Q96" s="284"/>
    </row>
    <row r="97" spans="1:17" ht="30.6" x14ac:dyDescent="0.3">
      <c r="A97" s="279" t="s">
        <v>597</v>
      </c>
      <c r="B97" s="280" t="s">
        <v>818</v>
      </c>
      <c r="C97" s="280"/>
      <c r="D97" s="280" t="s">
        <v>821</v>
      </c>
      <c r="E97" t="s">
        <v>274</v>
      </c>
      <c r="F97" t="s">
        <v>275</v>
      </c>
      <c r="G97" t="s">
        <v>276</v>
      </c>
      <c r="H97" s="281" t="s">
        <v>601</v>
      </c>
      <c r="I97" s="281" t="s">
        <v>7</v>
      </c>
      <c r="J97" s="281" t="s">
        <v>8</v>
      </c>
      <c r="K97" s="281" t="s">
        <v>602</v>
      </c>
      <c r="L97" s="281" t="s">
        <v>254</v>
      </c>
      <c r="M97" s="280" t="s">
        <v>807</v>
      </c>
      <c r="N97" s="280" t="s">
        <v>604</v>
      </c>
      <c r="O97" s="281" t="s">
        <v>14</v>
      </c>
      <c r="P97" t="s">
        <v>605</v>
      </c>
      <c r="Q97" s="282"/>
    </row>
    <row r="98" spans="1:17" ht="30.6" x14ac:dyDescent="0.3">
      <c r="A98" s="279" t="s">
        <v>597</v>
      </c>
      <c r="B98" s="283" t="s">
        <v>818</v>
      </c>
      <c r="C98" s="283"/>
      <c r="D98" s="283" t="s">
        <v>822</v>
      </c>
      <c r="E98" t="s">
        <v>277</v>
      </c>
      <c r="F98" t="s">
        <v>278</v>
      </c>
      <c r="G98" t="s">
        <v>279</v>
      </c>
      <c r="H98" s="285" t="s">
        <v>601</v>
      </c>
      <c r="I98" s="285" t="s">
        <v>7</v>
      </c>
      <c r="J98" s="285" t="s">
        <v>8</v>
      </c>
      <c r="K98" s="285" t="s">
        <v>602</v>
      </c>
      <c r="L98" s="285" t="s">
        <v>254</v>
      </c>
      <c r="M98" s="283" t="s">
        <v>807</v>
      </c>
      <c r="N98" s="283" t="s">
        <v>604</v>
      </c>
      <c r="O98" s="285" t="s">
        <v>14</v>
      </c>
      <c r="P98" t="s">
        <v>605</v>
      </c>
      <c r="Q98" s="284"/>
    </row>
    <row r="99" spans="1:17" ht="30.6" x14ac:dyDescent="0.3">
      <c r="A99" s="279" t="s">
        <v>597</v>
      </c>
      <c r="B99" s="280" t="s">
        <v>818</v>
      </c>
      <c r="C99" s="280"/>
      <c r="D99" s="280" t="s">
        <v>823</v>
      </c>
      <c r="E99" t="s">
        <v>280</v>
      </c>
      <c r="F99" t="s">
        <v>281</v>
      </c>
      <c r="G99" t="s">
        <v>282</v>
      </c>
      <c r="H99" s="281" t="s">
        <v>601</v>
      </c>
      <c r="I99" s="281" t="s">
        <v>7</v>
      </c>
      <c r="J99" s="281" t="s">
        <v>8</v>
      </c>
      <c r="K99" s="281" t="s">
        <v>602</v>
      </c>
      <c r="L99" s="281" t="s">
        <v>254</v>
      </c>
      <c r="M99" s="280" t="s">
        <v>807</v>
      </c>
      <c r="N99" s="280" t="s">
        <v>604</v>
      </c>
      <c r="O99" s="281" t="s">
        <v>14</v>
      </c>
      <c r="P99" t="s">
        <v>605</v>
      </c>
      <c r="Q99" s="282"/>
    </row>
    <row r="100" spans="1:17" ht="30.6" x14ac:dyDescent="0.3">
      <c r="A100" s="279" t="s">
        <v>597</v>
      </c>
      <c r="B100" s="287">
        <v>44727</v>
      </c>
      <c r="C100" s="283" t="s">
        <v>824</v>
      </c>
      <c r="D100" s="283" t="s">
        <v>825</v>
      </c>
      <c r="E100" t="s">
        <v>283</v>
      </c>
      <c r="F100" t="s">
        <v>284</v>
      </c>
      <c r="G100" t="s">
        <v>285</v>
      </c>
      <c r="H100" s="285" t="s">
        <v>625</v>
      </c>
      <c r="I100" s="285" t="s">
        <v>11</v>
      </c>
      <c r="J100" s="285" t="s">
        <v>9</v>
      </c>
      <c r="K100" s="285" t="s">
        <v>602</v>
      </c>
      <c r="L100" s="285" t="s">
        <v>254</v>
      </c>
      <c r="M100" s="283" t="s">
        <v>826</v>
      </c>
      <c r="N100" s="283" t="s">
        <v>610</v>
      </c>
      <c r="O100" s="285"/>
      <c r="P100" t="s">
        <v>605</v>
      </c>
      <c r="Q100" s="284"/>
    </row>
    <row r="101" spans="1:17" ht="30.6" x14ac:dyDescent="0.3">
      <c r="A101" s="279" t="s">
        <v>597</v>
      </c>
      <c r="B101" s="280" t="s">
        <v>827</v>
      </c>
      <c r="C101" s="280"/>
      <c r="D101" s="280" t="s">
        <v>828</v>
      </c>
      <c r="E101" t="s">
        <v>286</v>
      </c>
      <c r="F101" t="s">
        <v>287</v>
      </c>
      <c r="G101" t="s">
        <v>288</v>
      </c>
      <c r="H101" s="281" t="s">
        <v>601</v>
      </c>
      <c r="I101" s="281" t="s">
        <v>7</v>
      </c>
      <c r="J101" s="281" t="s">
        <v>8</v>
      </c>
      <c r="K101" s="281" t="s">
        <v>602</v>
      </c>
      <c r="L101" s="281" t="s">
        <v>129</v>
      </c>
      <c r="M101" s="280" t="s">
        <v>630</v>
      </c>
      <c r="N101" s="280" t="s">
        <v>610</v>
      </c>
      <c r="O101" s="281"/>
      <c r="P101" t="s">
        <v>605</v>
      </c>
      <c r="Q101" s="282"/>
    </row>
    <row r="102" spans="1:17" ht="30.6" x14ac:dyDescent="0.3">
      <c r="A102" s="279" t="s">
        <v>597</v>
      </c>
      <c r="B102" s="283" t="s">
        <v>827</v>
      </c>
      <c r="C102" s="283"/>
      <c r="D102" s="283" t="s">
        <v>829</v>
      </c>
      <c r="E102" t="s">
        <v>289</v>
      </c>
      <c r="F102" t="s">
        <v>290</v>
      </c>
      <c r="G102" t="s">
        <v>291</v>
      </c>
      <c r="H102" s="285" t="s">
        <v>601</v>
      </c>
      <c r="I102" s="285" t="s">
        <v>7</v>
      </c>
      <c r="J102" s="285" t="s">
        <v>8</v>
      </c>
      <c r="K102" s="285" t="s">
        <v>602</v>
      </c>
      <c r="L102" s="285" t="s">
        <v>129</v>
      </c>
      <c r="M102" s="283" t="s">
        <v>630</v>
      </c>
      <c r="N102" s="283" t="s">
        <v>610</v>
      </c>
      <c r="O102" s="285"/>
      <c r="P102" t="s">
        <v>605</v>
      </c>
      <c r="Q102" s="284"/>
    </row>
    <row r="103" spans="1:17" ht="30.6" x14ac:dyDescent="0.3">
      <c r="A103" s="279" t="s">
        <v>597</v>
      </c>
      <c r="B103" s="280" t="s">
        <v>827</v>
      </c>
      <c r="C103" s="280"/>
      <c r="D103" s="280" t="s">
        <v>830</v>
      </c>
      <c r="E103" t="s">
        <v>292</v>
      </c>
      <c r="F103" t="s">
        <v>293</v>
      </c>
      <c r="G103" t="s">
        <v>294</v>
      </c>
      <c r="H103" s="281" t="s">
        <v>601</v>
      </c>
      <c r="I103" s="281" t="s">
        <v>7</v>
      </c>
      <c r="J103" s="281" t="s">
        <v>8</v>
      </c>
      <c r="K103" s="281" t="s">
        <v>602</v>
      </c>
      <c r="L103" s="281" t="s">
        <v>129</v>
      </c>
      <c r="M103" s="280" t="s">
        <v>630</v>
      </c>
      <c r="N103" s="280" t="s">
        <v>610</v>
      </c>
      <c r="O103" s="281"/>
      <c r="P103" t="s">
        <v>605</v>
      </c>
      <c r="Q103" s="282"/>
    </row>
    <row r="104" spans="1:17" ht="30.6" x14ac:dyDescent="0.3">
      <c r="A104" s="279" t="s">
        <v>597</v>
      </c>
      <c r="B104" s="283" t="s">
        <v>827</v>
      </c>
      <c r="C104" s="283"/>
      <c r="D104" s="283" t="s">
        <v>831</v>
      </c>
      <c r="E104" t="s">
        <v>295</v>
      </c>
      <c r="F104" t="s">
        <v>296</v>
      </c>
      <c r="G104" t="s">
        <v>297</v>
      </c>
      <c r="H104" s="285" t="s">
        <v>601</v>
      </c>
      <c r="I104" s="285" t="s">
        <v>7</v>
      </c>
      <c r="J104" s="285" t="s">
        <v>8</v>
      </c>
      <c r="K104" s="285" t="s">
        <v>602</v>
      </c>
      <c r="L104" s="285" t="s">
        <v>129</v>
      </c>
      <c r="M104" s="283" t="s">
        <v>630</v>
      </c>
      <c r="N104" s="283" t="s">
        <v>610</v>
      </c>
      <c r="O104" s="285"/>
      <c r="P104" t="s">
        <v>605</v>
      </c>
      <c r="Q104" s="284"/>
    </row>
    <row r="105" spans="1:17" ht="30.6" x14ac:dyDescent="0.3">
      <c r="A105" s="279" t="s">
        <v>597</v>
      </c>
      <c r="B105" s="286">
        <v>44718</v>
      </c>
      <c r="C105" s="280" t="s">
        <v>832</v>
      </c>
      <c r="D105" s="280" t="s">
        <v>833</v>
      </c>
      <c r="E105" t="s">
        <v>298</v>
      </c>
      <c r="F105" t="s">
        <v>299</v>
      </c>
      <c r="G105" t="s">
        <v>300</v>
      </c>
      <c r="H105" s="281" t="s">
        <v>622</v>
      </c>
      <c r="I105" s="281" t="s">
        <v>11</v>
      </c>
      <c r="J105" s="281" t="s">
        <v>9</v>
      </c>
      <c r="K105" s="281" t="s">
        <v>728</v>
      </c>
      <c r="L105" s="281" t="s">
        <v>65</v>
      </c>
      <c r="M105" s="280" t="s">
        <v>630</v>
      </c>
      <c r="N105" s="280"/>
      <c r="O105" s="281"/>
      <c r="P105" t="s">
        <v>605</v>
      </c>
      <c r="Q105" s="282"/>
    </row>
    <row r="106" spans="1:17" ht="30.6" x14ac:dyDescent="0.3">
      <c r="A106" s="279" t="s">
        <v>597</v>
      </c>
      <c r="B106" s="287">
        <v>44720</v>
      </c>
      <c r="C106" s="283" t="s">
        <v>834</v>
      </c>
      <c r="D106" s="283" t="s">
        <v>835</v>
      </c>
      <c r="E106" t="s">
        <v>301</v>
      </c>
      <c r="F106" t="s">
        <v>302</v>
      </c>
      <c r="G106" t="s">
        <v>303</v>
      </c>
      <c r="H106" s="285" t="s">
        <v>622</v>
      </c>
      <c r="I106" s="285" t="s">
        <v>11</v>
      </c>
      <c r="J106" s="285" t="s">
        <v>9</v>
      </c>
      <c r="K106" s="285" t="s">
        <v>728</v>
      </c>
      <c r="L106" s="285" t="s">
        <v>65</v>
      </c>
      <c r="M106" s="283" t="s">
        <v>630</v>
      </c>
      <c r="N106" s="283"/>
      <c r="O106" s="285"/>
      <c r="P106" t="s">
        <v>605</v>
      </c>
      <c r="Q106" s="284"/>
    </row>
    <row r="107" spans="1:17" ht="30.6" x14ac:dyDescent="0.3">
      <c r="A107" s="279" t="s">
        <v>597</v>
      </c>
      <c r="B107" s="286">
        <v>44720</v>
      </c>
      <c r="C107" s="280" t="s">
        <v>836</v>
      </c>
      <c r="D107" s="280" t="s">
        <v>837</v>
      </c>
      <c r="E107" t="s">
        <v>304</v>
      </c>
      <c r="F107" t="s">
        <v>305</v>
      </c>
      <c r="G107" t="s">
        <v>306</v>
      </c>
      <c r="H107" s="281" t="s">
        <v>622</v>
      </c>
      <c r="I107" s="281" t="s">
        <v>11</v>
      </c>
      <c r="J107" s="281" t="s">
        <v>9</v>
      </c>
      <c r="K107" s="281" t="s">
        <v>728</v>
      </c>
      <c r="L107" s="281" t="s">
        <v>65</v>
      </c>
      <c r="M107" s="280" t="s">
        <v>630</v>
      </c>
      <c r="N107" s="280" t="s">
        <v>610</v>
      </c>
      <c r="O107" s="281"/>
      <c r="P107" t="s">
        <v>605</v>
      </c>
      <c r="Q107" s="282"/>
    </row>
    <row r="108" spans="1:17" ht="30.6" x14ac:dyDescent="0.3">
      <c r="A108" s="279" t="s">
        <v>597</v>
      </c>
      <c r="B108" s="287">
        <v>44720</v>
      </c>
      <c r="C108" s="283" t="s">
        <v>838</v>
      </c>
      <c r="D108" s="283" t="s">
        <v>839</v>
      </c>
      <c r="E108" t="s">
        <v>307</v>
      </c>
      <c r="F108" t="s">
        <v>308</v>
      </c>
      <c r="G108" t="s">
        <v>309</v>
      </c>
      <c r="H108" s="285" t="s">
        <v>622</v>
      </c>
      <c r="I108" s="285" t="s">
        <v>11</v>
      </c>
      <c r="J108" s="285" t="s">
        <v>9</v>
      </c>
      <c r="K108" s="285" t="s">
        <v>728</v>
      </c>
      <c r="L108" s="285" t="s">
        <v>65</v>
      </c>
      <c r="M108" s="283" t="s">
        <v>630</v>
      </c>
      <c r="N108" s="283" t="s">
        <v>610</v>
      </c>
      <c r="O108" s="285"/>
      <c r="P108" t="s">
        <v>605</v>
      </c>
      <c r="Q108" s="284"/>
    </row>
    <row r="109" spans="1:17" ht="30.6" x14ac:dyDescent="0.3">
      <c r="A109" s="279" t="s">
        <v>597</v>
      </c>
      <c r="B109" s="286">
        <v>44852</v>
      </c>
      <c r="C109" s="280"/>
      <c r="D109" s="280" t="s">
        <v>840</v>
      </c>
      <c r="E109" t="s">
        <v>310</v>
      </c>
      <c r="F109" t="s">
        <v>311</v>
      </c>
      <c r="G109" t="s">
        <v>312</v>
      </c>
      <c r="H109" s="281" t="s">
        <v>601</v>
      </c>
      <c r="I109" s="281" t="s">
        <v>7</v>
      </c>
      <c r="J109" s="281" t="s">
        <v>9</v>
      </c>
      <c r="K109" s="281" t="s">
        <v>602</v>
      </c>
      <c r="L109" s="281" t="s">
        <v>81</v>
      </c>
      <c r="M109" s="280" t="s">
        <v>630</v>
      </c>
      <c r="N109" s="280" t="s">
        <v>610</v>
      </c>
      <c r="O109" s="281"/>
      <c r="P109" t="s">
        <v>605</v>
      </c>
      <c r="Q109" s="282"/>
    </row>
    <row r="110" spans="1:17" ht="30.6" x14ac:dyDescent="0.3">
      <c r="A110" s="279" t="s">
        <v>597</v>
      </c>
      <c r="B110" s="287">
        <v>44852</v>
      </c>
      <c r="C110" s="283"/>
      <c r="D110" s="283" t="s">
        <v>841</v>
      </c>
      <c r="E110" t="s">
        <v>313</v>
      </c>
      <c r="F110" t="s">
        <v>314</v>
      </c>
      <c r="G110" t="s">
        <v>315</v>
      </c>
      <c r="H110" s="285" t="s">
        <v>601</v>
      </c>
      <c r="I110" s="285" t="s">
        <v>7</v>
      </c>
      <c r="J110" s="285" t="s">
        <v>9</v>
      </c>
      <c r="K110" s="285" t="s">
        <v>602</v>
      </c>
      <c r="L110" s="285" t="s">
        <v>81</v>
      </c>
      <c r="M110" s="283" t="s">
        <v>630</v>
      </c>
      <c r="N110" s="283" t="s">
        <v>610</v>
      </c>
      <c r="O110" s="285"/>
      <c r="P110" t="s">
        <v>605</v>
      </c>
      <c r="Q110" s="284"/>
    </row>
    <row r="111" spans="1:17" ht="30.6" x14ac:dyDescent="0.3">
      <c r="A111" s="279" t="s">
        <v>597</v>
      </c>
      <c r="B111" s="286">
        <v>44852</v>
      </c>
      <c r="C111" s="280"/>
      <c r="D111" s="280" t="s">
        <v>842</v>
      </c>
      <c r="E111" t="s">
        <v>316</v>
      </c>
      <c r="F111" t="s">
        <v>317</v>
      </c>
      <c r="G111" t="s">
        <v>318</v>
      </c>
      <c r="H111" s="281" t="s">
        <v>601</v>
      </c>
      <c r="I111" s="281" t="s">
        <v>7</v>
      </c>
      <c r="J111" s="281" t="s">
        <v>9</v>
      </c>
      <c r="K111" s="281" t="s">
        <v>602</v>
      </c>
      <c r="L111" s="281" t="s">
        <v>81</v>
      </c>
      <c r="M111" s="280" t="s">
        <v>630</v>
      </c>
      <c r="N111" s="280" t="s">
        <v>610</v>
      </c>
      <c r="O111" s="281"/>
      <c r="P111" t="s">
        <v>605</v>
      </c>
      <c r="Q111" s="282"/>
    </row>
    <row r="112" spans="1:17" ht="30.6" x14ac:dyDescent="0.3">
      <c r="A112" s="279" t="s">
        <v>597</v>
      </c>
      <c r="B112" s="287">
        <v>44852</v>
      </c>
      <c r="C112" s="283"/>
      <c r="D112" s="283" t="s">
        <v>843</v>
      </c>
      <c r="E112" t="s">
        <v>319</v>
      </c>
      <c r="F112" t="s">
        <v>320</v>
      </c>
      <c r="G112" t="s">
        <v>321</v>
      </c>
      <c r="H112" s="285" t="s">
        <v>601</v>
      </c>
      <c r="I112" s="285" t="s">
        <v>7</v>
      </c>
      <c r="J112" s="285" t="s">
        <v>8</v>
      </c>
      <c r="K112" s="285" t="s">
        <v>602</v>
      </c>
      <c r="L112" s="285" t="s">
        <v>81</v>
      </c>
      <c r="M112" s="283" t="s">
        <v>630</v>
      </c>
      <c r="N112" s="283" t="s">
        <v>610</v>
      </c>
      <c r="O112" s="285"/>
      <c r="P112" t="s">
        <v>605</v>
      </c>
      <c r="Q112" s="284"/>
    </row>
    <row r="113" spans="1:17" ht="30.6" x14ac:dyDescent="0.3">
      <c r="A113" s="279" t="s">
        <v>597</v>
      </c>
      <c r="B113" s="280" t="s">
        <v>711</v>
      </c>
      <c r="C113" s="280"/>
      <c r="D113" s="280" t="s">
        <v>844</v>
      </c>
      <c r="E113" t="s">
        <v>322</v>
      </c>
      <c r="F113" t="s">
        <v>323</v>
      </c>
      <c r="G113" t="s">
        <v>324</v>
      </c>
      <c r="H113" s="281" t="s">
        <v>622</v>
      </c>
      <c r="I113" s="281" t="s">
        <v>7</v>
      </c>
      <c r="J113" s="281" t="s">
        <v>8</v>
      </c>
      <c r="K113" s="281" t="s">
        <v>602</v>
      </c>
      <c r="L113" s="281" t="s">
        <v>129</v>
      </c>
      <c r="M113" s="280" t="s">
        <v>630</v>
      </c>
      <c r="N113" s="280" t="s">
        <v>610</v>
      </c>
      <c r="O113" s="281"/>
      <c r="P113" t="s">
        <v>605</v>
      </c>
      <c r="Q113" s="282"/>
    </row>
    <row r="114" spans="1:17" ht="30.6" x14ac:dyDescent="0.3">
      <c r="A114" s="279" t="s">
        <v>597</v>
      </c>
      <c r="B114" s="283" t="s">
        <v>711</v>
      </c>
      <c r="C114" s="283"/>
      <c r="D114" s="283" t="s">
        <v>845</v>
      </c>
      <c r="E114" t="s">
        <v>325</v>
      </c>
      <c r="F114" t="s">
        <v>326</v>
      </c>
      <c r="G114" t="s">
        <v>327</v>
      </c>
      <c r="H114" s="285" t="s">
        <v>622</v>
      </c>
      <c r="I114" s="285" t="s">
        <v>7</v>
      </c>
      <c r="J114" s="285" t="s">
        <v>8</v>
      </c>
      <c r="K114" s="285" t="s">
        <v>602</v>
      </c>
      <c r="L114" s="285" t="s">
        <v>129</v>
      </c>
      <c r="M114" s="283" t="s">
        <v>630</v>
      </c>
      <c r="N114" s="283" t="s">
        <v>610</v>
      </c>
      <c r="O114" s="285"/>
      <c r="P114" t="s">
        <v>605</v>
      </c>
      <c r="Q114" s="284"/>
    </row>
    <row r="115" spans="1:17" ht="30.6" x14ac:dyDescent="0.3">
      <c r="A115" s="279" t="s">
        <v>597</v>
      </c>
      <c r="B115" s="280" t="s">
        <v>711</v>
      </c>
      <c r="C115" s="280"/>
      <c r="D115" s="280" t="s">
        <v>846</v>
      </c>
      <c r="E115" t="s">
        <v>328</v>
      </c>
      <c r="F115" t="s">
        <v>329</v>
      </c>
      <c r="G115" t="s">
        <v>330</v>
      </c>
      <c r="H115" s="281" t="s">
        <v>622</v>
      </c>
      <c r="I115" s="281" t="s">
        <v>7</v>
      </c>
      <c r="J115" s="281" t="s">
        <v>8</v>
      </c>
      <c r="K115" s="281" t="s">
        <v>602</v>
      </c>
      <c r="L115" s="281" t="s">
        <v>129</v>
      </c>
      <c r="M115" s="280" t="s">
        <v>630</v>
      </c>
      <c r="N115" s="280" t="s">
        <v>610</v>
      </c>
      <c r="O115" s="281"/>
      <c r="P115" t="s">
        <v>605</v>
      </c>
      <c r="Q115" s="282"/>
    </row>
    <row r="116" spans="1:17" ht="30.6" x14ac:dyDescent="0.3">
      <c r="A116" s="279" t="s">
        <v>597</v>
      </c>
      <c r="B116" s="283" t="s">
        <v>711</v>
      </c>
      <c r="C116" s="283"/>
      <c r="D116" s="283" t="s">
        <v>847</v>
      </c>
      <c r="E116" t="s">
        <v>331</v>
      </c>
      <c r="F116" t="s">
        <v>332</v>
      </c>
      <c r="G116" t="s">
        <v>333</v>
      </c>
      <c r="H116" s="285" t="s">
        <v>622</v>
      </c>
      <c r="I116" s="285" t="s">
        <v>7</v>
      </c>
      <c r="J116" s="285" t="s">
        <v>8</v>
      </c>
      <c r="K116" s="285" t="s">
        <v>602</v>
      </c>
      <c r="L116" s="285" t="s">
        <v>129</v>
      </c>
      <c r="M116" s="283" t="s">
        <v>630</v>
      </c>
      <c r="N116" s="283" t="s">
        <v>610</v>
      </c>
      <c r="O116" s="285"/>
      <c r="P116" t="s">
        <v>605</v>
      </c>
      <c r="Q116" s="284"/>
    </row>
    <row r="117" spans="1:17" ht="30.6" x14ac:dyDescent="0.3">
      <c r="A117" s="279" t="s">
        <v>597</v>
      </c>
      <c r="B117" s="280" t="s">
        <v>711</v>
      </c>
      <c r="C117" s="280" t="s">
        <v>848</v>
      </c>
      <c r="D117" s="280" t="s">
        <v>849</v>
      </c>
      <c r="E117" t="s">
        <v>334</v>
      </c>
      <c r="F117" t="s">
        <v>335</v>
      </c>
      <c r="G117" t="s">
        <v>336</v>
      </c>
      <c r="H117" s="281" t="s">
        <v>622</v>
      </c>
      <c r="I117" s="281" t="s">
        <v>11</v>
      </c>
      <c r="J117" s="281" t="s">
        <v>8</v>
      </c>
      <c r="K117" s="281" t="s">
        <v>602</v>
      </c>
      <c r="L117" s="281" t="s">
        <v>145</v>
      </c>
      <c r="M117" s="280" t="s">
        <v>630</v>
      </c>
      <c r="N117" s="280" t="s">
        <v>610</v>
      </c>
      <c r="O117" s="281"/>
      <c r="P117" t="s">
        <v>605</v>
      </c>
      <c r="Q117" s="282"/>
    </row>
    <row r="118" spans="1:17" ht="30.6" x14ac:dyDescent="0.3">
      <c r="A118" s="279" t="s">
        <v>597</v>
      </c>
      <c r="B118" s="283" t="s">
        <v>711</v>
      </c>
      <c r="C118" s="283" t="s">
        <v>850</v>
      </c>
      <c r="D118" s="283" t="s">
        <v>851</v>
      </c>
      <c r="E118" t="s">
        <v>337</v>
      </c>
      <c r="F118" t="s">
        <v>338</v>
      </c>
      <c r="G118" t="s">
        <v>339</v>
      </c>
      <c r="H118" s="285" t="s">
        <v>622</v>
      </c>
      <c r="I118" s="285" t="s">
        <v>11</v>
      </c>
      <c r="J118" s="285" t="s">
        <v>8</v>
      </c>
      <c r="K118" s="285" t="s">
        <v>602</v>
      </c>
      <c r="L118" s="285" t="s">
        <v>145</v>
      </c>
      <c r="M118" s="283" t="s">
        <v>630</v>
      </c>
      <c r="N118" s="283" t="s">
        <v>610</v>
      </c>
      <c r="O118" s="285"/>
      <c r="P118" t="s">
        <v>605</v>
      </c>
      <c r="Q118" s="284"/>
    </row>
    <row r="119" spans="1:17" ht="30.6" x14ac:dyDescent="0.3">
      <c r="A119" s="279" t="s">
        <v>597</v>
      </c>
      <c r="B119" s="280" t="s">
        <v>711</v>
      </c>
      <c r="C119" s="280" t="s">
        <v>852</v>
      </c>
      <c r="D119" s="280" t="s">
        <v>853</v>
      </c>
      <c r="E119" t="s">
        <v>340</v>
      </c>
      <c r="F119" t="s">
        <v>341</v>
      </c>
      <c r="G119" t="s">
        <v>342</v>
      </c>
      <c r="H119" s="281" t="s">
        <v>622</v>
      </c>
      <c r="I119" s="281" t="s">
        <v>11</v>
      </c>
      <c r="J119" s="281" t="s">
        <v>8</v>
      </c>
      <c r="K119" s="281" t="s">
        <v>602</v>
      </c>
      <c r="L119" s="281" t="s">
        <v>145</v>
      </c>
      <c r="M119" s="280" t="s">
        <v>630</v>
      </c>
      <c r="N119" s="280" t="s">
        <v>610</v>
      </c>
      <c r="O119" s="281"/>
      <c r="P119" t="s">
        <v>605</v>
      </c>
      <c r="Q119" s="282"/>
    </row>
    <row r="120" spans="1:17" ht="30.6" x14ac:dyDescent="0.3">
      <c r="A120" s="279" t="s">
        <v>597</v>
      </c>
      <c r="B120" s="283" t="s">
        <v>711</v>
      </c>
      <c r="C120" s="283" t="s">
        <v>854</v>
      </c>
      <c r="D120" s="283" t="s">
        <v>855</v>
      </c>
      <c r="E120" t="s">
        <v>343</v>
      </c>
      <c r="F120" t="s">
        <v>344</v>
      </c>
      <c r="G120" t="s">
        <v>345</v>
      </c>
      <c r="H120" s="285" t="s">
        <v>622</v>
      </c>
      <c r="I120" s="285" t="s">
        <v>11</v>
      </c>
      <c r="J120" s="285" t="s">
        <v>8</v>
      </c>
      <c r="K120" s="285" t="s">
        <v>602</v>
      </c>
      <c r="L120" s="285" t="s">
        <v>145</v>
      </c>
      <c r="M120" s="283" t="s">
        <v>630</v>
      </c>
      <c r="N120" s="283" t="s">
        <v>610</v>
      </c>
      <c r="O120" s="285"/>
      <c r="P120" t="s">
        <v>605</v>
      </c>
      <c r="Q120" s="284"/>
    </row>
    <row r="121" spans="1:17" ht="30.6" x14ac:dyDescent="0.3">
      <c r="A121" s="279" t="s">
        <v>597</v>
      </c>
      <c r="B121" s="282"/>
      <c r="C121" s="280"/>
      <c r="D121" s="280" t="s">
        <v>856</v>
      </c>
      <c r="E121" t="s">
        <v>857</v>
      </c>
      <c r="F121" t="s">
        <v>858</v>
      </c>
      <c r="G121" t="s">
        <v>859</v>
      </c>
      <c r="H121" s="281" t="s">
        <v>601</v>
      </c>
      <c r="I121" s="281" t="s">
        <v>7</v>
      </c>
      <c r="J121" s="281" t="s">
        <v>9</v>
      </c>
      <c r="K121" s="281" t="s">
        <v>602</v>
      </c>
      <c r="L121" s="281" t="s">
        <v>33</v>
      </c>
      <c r="M121" s="280" t="s">
        <v>860</v>
      </c>
      <c r="N121" s="280" t="s">
        <v>610</v>
      </c>
      <c r="O121" s="281"/>
      <c r="P121" t="s">
        <v>605</v>
      </c>
      <c r="Q121" s="282"/>
    </row>
    <row r="122" spans="1:17" ht="30.6" x14ac:dyDescent="0.3">
      <c r="A122" s="279" t="s">
        <v>597</v>
      </c>
      <c r="B122" s="284"/>
      <c r="C122" s="283"/>
      <c r="D122" s="283" t="s">
        <v>861</v>
      </c>
      <c r="E122" t="s">
        <v>862</v>
      </c>
      <c r="F122" t="s">
        <v>863</v>
      </c>
      <c r="G122" t="s">
        <v>864</v>
      </c>
      <c r="H122" s="285" t="s">
        <v>601</v>
      </c>
      <c r="I122" s="285" t="s">
        <v>7</v>
      </c>
      <c r="J122" s="285" t="s">
        <v>9</v>
      </c>
      <c r="K122" s="285" t="s">
        <v>602</v>
      </c>
      <c r="L122" s="285" t="s">
        <v>33</v>
      </c>
      <c r="M122" s="283" t="s">
        <v>860</v>
      </c>
      <c r="N122" s="283" t="s">
        <v>610</v>
      </c>
      <c r="O122" s="285"/>
      <c r="P122" t="s">
        <v>605</v>
      </c>
      <c r="Q122" s="284"/>
    </row>
    <row r="123" spans="1:17" ht="30.6" x14ac:dyDescent="0.3">
      <c r="A123" s="279" t="s">
        <v>597</v>
      </c>
      <c r="B123" s="282"/>
      <c r="C123" s="280"/>
      <c r="D123" s="280" t="s">
        <v>865</v>
      </c>
      <c r="E123" t="s">
        <v>866</v>
      </c>
      <c r="F123" t="s">
        <v>867</v>
      </c>
      <c r="G123" t="s">
        <v>868</v>
      </c>
      <c r="H123" s="281" t="s">
        <v>601</v>
      </c>
      <c r="I123" s="281" t="s">
        <v>7</v>
      </c>
      <c r="J123" s="281" t="s">
        <v>9</v>
      </c>
      <c r="K123" s="281" t="s">
        <v>602</v>
      </c>
      <c r="L123" s="281" t="s">
        <v>33</v>
      </c>
      <c r="M123" s="280" t="s">
        <v>860</v>
      </c>
      <c r="N123" s="280" t="s">
        <v>610</v>
      </c>
      <c r="O123" s="281"/>
      <c r="P123" t="s">
        <v>605</v>
      </c>
      <c r="Q123" s="282"/>
    </row>
    <row r="124" spans="1:17" ht="30.6" x14ac:dyDescent="0.3">
      <c r="A124" s="279" t="s">
        <v>597</v>
      </c>
      <c r="B124" s="284"/>
      <c r="C124" s="283"/>
      <c r="D124" s="283" t="s">
        <v>869</v>
      </c>
      <c r="E124" t="s">
        <v>870</v>
      </c>
      <c r="F124" t="s">
        <v>871</v>
      </c>
      <c r="G124" t="s">
        <v>872</v>
      </c>
      <c r="H124" s="285" t="s">
        <v>601</v>
      </c>
      <c r="I124" s="285" t="s">
        <v>7</v>
      </c>
      <c r="J124" s="285" t="s">
        <v>9</v>
      </c>
      <c r="K124" s="285" t="s">
        <v>602</v>
      </c>
      <c r="L124" s="285" t="s">
        <v>33</v>
      </c>
      <c r="M124" s="283" t="s">
        <v>860</v>
      </c>
      <c r="N124" s="283" t="s">
        <v>610</v>
      </c>
      <c r="O124" s="285"/>
      <c r="P124" t="s">
        <v>605</v>
      </c>
      <c r="Q124" s="284"/>
    </row>
    <row r="125" spans="1:17" ht="30.6" x14ac:dyDescent="0.3">
      <c r="A125" s="279" t="s">
        <v>597</v>
      </c>
      <c r="B125" s="280" t="s">
        <v>873</v>
      </c>
      <c r="C125" s="280" t="s">
        <v>874</v>
      </c>
      <c r="D125" s="280" t="s">
        <v>875</v>
      </c>
      <c r="E125" t="s">
        <v>346</v>
      </c>
      <c r="F125" t="s">
        <v>347</v>
      </c>
      <c r="G125" t="s">
        <v>348</v>
      </c>
      <c r="H125" s="281" t="s">
        <v>601</v>
      </c>
      <c r="I125" s="281" t="s">
        <v>11</v>
      </c>
      <c r="J125" s="281" t="s">
        <v>8</v>
      </c>
      <c r="K125" s="281" t="s">
        <v>602</v>
      </c>
      <c r="L125" s="281" t="s">
        <v>254</v>
      </c>
      <c r="M125" s="280" t="s">
        <v>876</v>
      </c>
      <c r="N125" s="280" t="s">
        <v>604</v>
      </c>
      <c r="O125" s="281" t="s">
        <v>12</v>
      </c>
      <c r="P125" t="s">
        <v>605</v>
      </c>
      <c r="Q125" s="282"/>
    </row>
    <row r="126" spans="1:17" ht="30.6" x14ac:dyDescent="0.3">
      <c r="A126" s="279" t="s">
        <v>597</v>
      </c>
      <c r="B126" s="283" t="s">
        <v>873</v>
      </c>
      <c r="C126" s="283" t="s">
        <v>877</v>
      </c>
      <c r="D126" s="283" t="s">
        <v>878</v>
      </c>
      <c r="E126" t="s">
        <v>349</v>
      </c>
      <c r="F126" t="s">
        <v>350</v>
      </c>
      <c r="G126" t="s">
        <v>351</v>
      </c>
      <c r="H126" s="285" t="s">
        <v>601</v>
      </c>
      <c r="I126" s="285" t="s">
        <v>11</v>
      </c>
      <c r="J126" s="285" t="s">
        <v>8</v>
      </c>
      <c r="K126" s="285" t="s">
        <v>602</v>
      </c>
      <c r="L126" s="285" t="s">
        <v>254</v>
      </c>
      <c r="M126" s="283" t="s">
        <v>876</v>
      </c>
      <c r="N126" s="283" t="s">
        <v>604</v>
      </c>
      <c r="O126" s="285" t="s">
        <v>352</v>
      </c>
      <c r="P126" t="s">
        <v>605</v>
      </c>
      <c r="Q126" s="284"/>
    </row>
    <row r="127" spans="1:17" ht="30.6" x14ac:dyDescent="0.3">
      <c r="A127" s="279" t="s">
        <v>597</v>
      </c>
      <c r="B127" s="280" t="s">
        <v>873</v>
      </c>
      <c r="C127" s="280" t="s">
        <v>879</v>
      </c>
      <c r="D127" s="280" t="s">
        <v>880</v>
      </c>
      <c r="E127" t="s">
        <v>353</v>
      </c>
      <c r="F127" t="s">
        <v>354</v>
      </c>
      <c r="G127" t="s">
        <v>355</v>
      </c>
      <c r="H127" s="281" t="s">
        <v>601</v>
      </c>
      <c r="I127" s="281" t="s">
        <v>11</v>
      </c>
      <c r="J127" s="281" t="s">
        <v>8</v>
      </c>
      <c r="K127" s="281" t="s">
        <v>602</v>
      </c>
      <c r="L127" s="281" t="s">
        <v>254</v>
      </c>
      <c r="M127" s="280" t="s">
        <v>876</v>
      </c>
      <c r="N127" s="280" t="s">
        <v>604</v>
      </c>
      <c r="O127" s="281" t="s">
        <v>12</v>
      </c>
      <c r="P127" t="s">
        <v>605</v>
      </c>
      <c r="Q127" s="282"/>
    </row>
    <row r="128" spans="1:17" ht="30.6" x14ac:dyDescent="0.3">
      <c r="A128" s="279" t="s">
        <v>597</v>
      </c>
      <c r="B128" s="283" t="s">
        <v>873</v>
      </c>
      <c r="C128" s="283" t="s">
        <v>881</v>
      </c>
      <c r="D128" s="283" t="s">
        <v>882</v>
      </c>
      <c r="E128" t="s">
        <v>356</v>
      </c>
      <c r="F128" t="s">
        <v>347</v>
      </c>
      <c r="G128" t="s">
        <v>357</v>
      </c>
      <c r="H128" s="285" t="s">
        <v>601</v>
      </c>
      <c r="I128" s="285" t="s">
        <v>11</v>
      </c>
      <c r="J128" s="285" t="s">
        <v>8</v>
      </c>
      <c r="K128" s="285" t="s">
        <v>602</v>
      </c>
      <c r="L128" s="285" t="s">
        <v>254</v>
      </c>
      <c r="M128" s="283" t="s">
        <v>876</v>
      </c>
      <c r="N128" s="283" t="s">
        <v>604</v>
      </c>
      <c r="O128" s="285" t="s">
        <v>12</v>
      </c>
      <c r="P128" t="s">
        <v>605</v>
      </c>
      <c r="Q128" s="284"/>
    </row>
    <row r="129" spans="1:17" ht="30.6" x14ac:dyDescent="0.3">
      <c r="A129" s="279" t="s">
        <v>597</v>
      </c>
      <c r="B129" s="280" t="s">
        <v>873</v>
      </c>
      <c r="C129" s="280" t="s">
        <v>883</v>
      </c>
      <c r="D129" s="280" t="s">
        <v>884</v>
      </c>
      <c r="E129" t="s">
        <v>358</v>
      </c>
      <c r="F129" t="s">
        <v>359</v>
      </c>
      <c r="G129" t="s">
        <v>360</v>
      </c>
      <c r="H129" s="281" t="s">
        <v>601</v>
      </c>
      <c r="I129" s="281" t="s">
        <v>11</v>
      </c>
      <c r="J129" s="281" t="s">
        <v>8</v>
      </c>
      <c r="K129" s="281" t="s">
        <v>602</v>
      </c>
      <c r="L129" s="281" t="s">
        <v>254</v>
      </c>
      <c r="M129" s="280" t="s">
        <v>876</v>
      </c>
      <c r="N129" s="280" t="s">
        <v>604</v>
      </c>
      <c r="O129" s="281" t="s">
        <v>12</v>
      </c>
      <c r="P129" t="s">
        <v>605</v>
      </c>
      <c r="Q129" s="282"/>
    </row>
    <row r="130" spans="1:17" ht="30.6" x14ac:dyDescent="0.3">
      <c r="A130" s="279" t="s">
        <v>597</v>
      </c>
      <c r="B130" s="283" t="s">
        <v>873</v>
      </c>
      <c r="C130" s="283" t="s">
        <v>885</v>
      </c>
      <c r="D130" s="283" t="s">
        <v>886</v>
      </c>
      <c r="E130" t="s">
        <v>361</v>
      </c>
      <c r="F130" t="s">
        <v>362</v>
      </c>
      <c r="G130" t="s">
        <v>363</v>
      </c>
      <c r="H130" s="285" t="s">
        <v>601</v>
      </c>
      <c r="I130" s="285" t="s">
        <v>11</v>
      </c>
      <c r="J130" s="285" t="s">
        <v>8</v>
      </c>
      <c r="K130" s="285" t="s">
        <v>602</v>
      </c>
      <c r="L130" s="285" t="s">
        <v>254</v>
      </c>
      <c r="M130" s="283" t="s">
        <v>876</v>
      </c>
      <c r="N130" s="283" t="s">
        <v>604</v>
      </c>
      <c r="O130" s="285" t="s">
        <v>12</v>
      </c>
      <c r="P130" t="s">
        <v>605</v>
      </c>
      <c r="Q130" s="284"/>
    </row>
    <row r="131" spans="1:17" ht="30.6" x14ac:dyDescent="0.3">
      <c r="A131" s="279" t="s">
        <v>597</v>
      </c>
      <c r="B131" s="280" t="s">
        <v>873</v>
      </c>
      <c r="C131" s="280" t="s">
        <v>887</v>
      </c>
      <c r="D131" s="280" t="s">
        <v>888</v>
      </c>
      <c r="E131" t="s">
        <v>364</v>
      </c>
      <c r="F131" t="s">
        <v>365</v>
      </c>
      <c r="G131" t="s">
        <v>366</v>
      </c>
      <c r="H131" s="281" t="s">
        <v>601</v>
      </c>
      <c r="I131" s="281" t="s">
        <v>11</v>
      </c>
      <c r="J131" s="281" t="s">
        <v>8</v>
      </c>
      <c r="K131" s="281" t="s">
        <v>602</v>
      </c>
      <c r="L131" s="281" t="s">
        <v>254</v>
      </c>
      <c r="M131" s="280" t="s">
        <v>876</v>
      </c>
      <c r="N131" s="280" t="s">
        <v>604</v>
      </c>
      <c r="O131" s="281" t="s">
        <v>12</v>
      </c>
      <c r="P131" t="s">
        <v>605</v>
      </c>
      <c r="Q131" s="282"/>
    </row>
    <row r="132" spans="1:17" ht="30.6" x14ac:dyDescent="0.3">
      <c r="A132" s="279" t="s">
        <v>597</v>
      </c>
      <c r="B132" s="283" t="s">
        <v>873</v>
      </c>
      <c r="C132" s="283" t="s">
        <v>889</v>
      </c>
      <c r="D132" s="283" t="s">
        <v>890</v>
      </c>
      <c r="E132" t="s">
        <v>367</v>
      </c>
      <c r="F132" t="s">
        <v>368</v>
      </c>
      <c r="G132" t="s">
        <v>369</v>
      </c>
      <c r="H132" s="285" t="s">
        <v>601</v>
      </c>
      <c r="I132" s="285" t="s">
        <v>11</v>
      </c>
      <c r="J132" s="285" t="s">
        <v>8</v>
      </c>
      <c r="K132" s="285" t="s">
        <v>602</v>
      </c>
      <c r="L132" s="285" t="s">
        <v>254</v>
      </c>
      <c r="M132" s="283" t="s">
        <v>876</v>
      </c>
      <c r="N132" s="283" t="s">
        <v>604</v>
      </c>
      <c r="O132" s="285" t="s">
        <v>12</v>
      </c>
      <c r="P132" t="s">
        <v>605</v>
      </c>
      <c r="Q132" s="284"/>
    </row>
    <row r="133" spans="1:17" ht="30.6" x14ac:dyDescent="0.3">
      <c r="A133" s="279" t="s">
        <v>597</v>
      </c>
      <c r="B133" s="280" t="s">
        <v>873</v>
      </c>
      <c r="C133" s="280" t="s">
        <v>891</v>
      </c>
      <c r="D133" s="280" t="s">
        <v>892</v>
      </c>
      <c r="E133" t="s">
        <v>370</v>
      </c>
      <c r="F133" t="s">
        <v>365</v>
      </c>
      <c r="G133" t="s">
        <v>371</v>
      </c>
      <c r="H133" s="281" t="s">
        <v>601</v>
      </c>
      <c r="I133" s="281" t="s">
        <v>11</v>
      </c>
      <c r="J133" s="281" t="s">
        <v>8</v>
      </c>
      <c r="K133" s="281" t="s">
        <v>602</v>
      </c>
      <c r="L133" s="281" t="s">
        <v>254</v>
      </c>
      <c r="M133" s="280" t="s">
        <v>876</v>
      </c>
      <c r="N133" s="280" t="s">
        <v>604</v>
      </c>
      <c r="O133" s="281" t="s">
        <v>372</v>
      </c>
      <c r="P133" t="s">
        <v>605</v>
      </c>
      <c r="Q133" s="282"/>
    </row>
    <row r="134" spans="1:17" ht="30.6" x14ac:dyDescent="0.3">
      <c r="A134" s="279" t="s">
        <v>597</v>
      </c>
      <c r="B134" s="283" t="s">
        <v>873</v>
      </c>
      <c r="C134" s="283" t="s">
        <v>893</v>
      </c>
      <c r="D134" s="283" t="s">
        <v>894</v>
      </c>
      <c r="E134" t="s">
        <v>373</v>
      </c>
      <c r="F134" t="s">
        <v>374</v>
      </c>
      <c r="G134" t="s">
        <v>375</v>
      </c>
      <c r="H134" s="285" t="s">
        <v>601</v>
      </c>
      <c r="I134" s="285" t="s">
        <v>11</v>
      </c>
      <c r="J134" s="285" t="s">
        <v>8</v>
      </c>
      <c r="K134" s="285" t="s">
        <v>602</v>
      </c>
      <c r="L134" s="285" t="s">
        <v>254</v>
      </c>
      <c r="M134" s="283" t="s">
        <v>876</v>
      </c>
      <c r="N134" s="283" t="s">
        <v>604</v>
      </c>
      <c r="O134" s="285" t="s">
        <v>12</v>
      </c>
      <c r="P134" t="s">
        <v>605</v>
      </c>
      <c r="Q134" s="284"/>
    </row>
    <row r="135" spans="1:17" ht="30.6" x14ac:dyDescent="0.3">
      <c r="A135" s="279" t="s">
        <v>597</v>
      </c>
      <c r="B135" s="280" t="s">
        <v>804</v>
      </c>
      <c r="C135" s="280"/>
      <c r="D135" s="280" t="s">
        <v>895</v>
      </c>
      <c r="E135" t="s">
        <v>376</v>
      </c>
      <c r="F135" t="s">
        <v>377</v>
      </c>
      <c r="G135" t="s">
        <v>378</v>
      </c>
      <c r="H135" s="281" t="s">
        <v>601</v>
      </c>
      <c r="I135" s="281" t="s">
        <v>7</v>
      </c>
      <c r="J135" s="281" t="s">
        <v>8</v>
      </c>
      <c r="K135" s="281" t="s">
        <v>602</v>
      </c>
      <c r="L135" s="281" t="s">
        <v>254</v>
      </c>
      <c r="M135" s="280" t="s">
        <v>876</v>
      </c>
      <c r="N135" s="280" t="s">
        <v>604</v>
      </c>
      <c r="O135" s="281" t="s">
        <v>12</v>
      </c>
      <c r="P135" t="s">
        <v>605</v>
      </c>
      <c r="Q135" s="282"/>
    </row>
    <row r="136" spans="1:17" ht="30.6" x14ac:dyDescent="0.3">
      <c r="A136" s="279" t="s">
        <v>597</v>
      </c>
      <c r="B136" s="283" t="s">
        <v>804</v>
      </c>
      <c r="C136" s="283" t="s">
        <v>896</v>
      </c>
      <c r="D136" s="283" t="s">
        <v>897</v>
      </c>
      <c r="E136" t="s">
        <v>898</v>
      </c>
      <c r="F136" t="s">
        <v>380</v>
      </c>
      <c r="G136" t="s">
        <v>381</v>
      </c>
      <c r="H136" s="285" t="s">
        <v>622</v>
      </c>
      <c r="I136" s="285" t="s">
        <v>11</v>
      </c>
      <c r="J136" s="285" t="s">
        <v>8</v>
      </c>
      <c r="K136" s="285" t="s">
        <v>602</v>
      </c>
      <c r="L136" s="285" t="s">
        <v>382</v>
      </c>
      <c r="M136" s="283" t="s">
        <v>899</v>
      </c>
      <c r="N136" s="283" t="s">
        <v>610</v>
      </c>
      <c r="O136" s="285"/>
      <c r="P136" t="s">
        <v>605</v>
      </c>
      <c r="Q136" s="284"/>
    </row>
    <row r="137" spans="1:17" ht="30.6" x14ac:dyDescent="0.3">
      <c r="A137" s="279" t="s">
        <v>597</v>
      </c>
      <c r="B137" s="280" t="s">
        <v>804</v>
      </c>
      <c r="C137" s="280" t="s">
        <v>900</v>
      </c>
      <c r="D137" s="280" t="s">
        <v>901</v>
      </c>
      <c r="E137" t="s">
        <v>383</v>
      </c>
      <c r="F137" t="s">
        <v>384</v>
      </c>
      <c r="G137" t="s">
        <v>385</v>
      </c>
      <c r="H137" s="281" t="s">
        <v>622</v>
      </c>
      <c r="I137" s="281" t="s">
        <v>11</v>
      </c>
      <c r="J137" s="281" t="s">
        <v>8</v>
      </c>
      <c r="K137" s="281" t="s">
        <v>728</v>
      </c>
      <c r="L137" s="281" t="s">
        <v>101</v>
      </c>
      <c r="M137" s="280" t="s">
        <v>899</v>
      </c>
      <c r="N137" s="280" t="s">
        <v>610</v>
      </c>
      <c r="O137" s="281"/>
      <c r="P137" t="s">
        <v>605</v>
      </c>
      <c r="Q137" s="282"/>
    </row>
    <row r="138" spans="1:17" ht="30.6" x14ac:dyDescent="0.3">
      <c r="A138" s="279" t="s">
        <v>597</v>
      </c>
      <c r="B138" s="283" t="s">
        <v>804</v>
      </c>
      <c r="C138" s="283" t="s">
        <v>902</v>
      </c>
      <c r="D138" s="283" t="s">
        <v>903</v>
      </c>
      <c r="E138" t="s">
        <v>386</v>
      </c>
      <c r="F138" t="s">
        <v>387</v>
      </c>
      <c r="G138" t="s">
        <v>388</v>
      </c>
      <c r="H138" s="285" t="s">
        <v>622</v>
      </c>
      <c r="I138" s="285" t="s">
        <v>11</v>
      </c>
      <c r="J138" s="285" t="s">
        <v>8</v>
      </c>
      <c r="K138" s="285" t="s">
        <v>602</v>
      </c>
      <c r="L138" s="285" t="s">
        <v>382</v>
      </c>
      <c r="M138" s="283" t="s">
        <v>899</v>
      </c>
      <c r="N138" s="283" t="s">
        <v>610</v>
      </c>
      <c r="O138" s="285"/>
      <c r="P138" t="s">
        <v>605</v>
      </c>
      <c r="Q138" s="284"/>
    </row>
    <row r="139" spans="1:17" ht="30.6" x14ac:dyDescent="0.3">
      <c r="A139" s="279" t="s">
        <v>597</v>
      </c>
      <c r="B139" s="280" t="s">
        <v>904</v>
      </c>
      <c r="C139" s="280" t="s">
        <v>905</v>
      </c>
      <c r="D139" s="280" t="s">
        <v>906</v>
      </c>
      <c r="E139" t="s">
        <v>389</v>
      </c>
      <c r="F139" t="s">
        <v>390</v>
      </c>
      <c r="G139" t="s">
        <v>391</v>
      </c>
      <c r="H139" s="281" t="s">
        <v>625</v>
      </c>
      <c r="I139" s="281" t="s">
        <v>11</v>
      </c>
      <c r="J139" s="281" t="s">
        <v>8</v>
      </c>
      <c r="K139" s="281" t="s">
        <v>602</v>
      </c>
      <c r="L139" s="281" t="s">
        <v>111</v>
      </c>
      <c r="M139" s="280" t="s">
        <v>907</v>
      </c>
      <c r="N139" s="280"/>
      <c r="O139" s="281"/>
      <c r="P139" t="s">
        <v>605</v>
      </c>
      <c r="Q139" s="282"/>
    </row>
    <row r="140" spans="1:17" ht="30.6" x14ac:dyDescent="0.3">
      <c r="A140" s="279" t="s">
        <v>597</v>
      </c>
      <c r="B140" s="283" t="s">
        <v>904</v>
      </c>
      <c r="C140" s="283" t="s">
        <v>908</v>
      </c>
      <c r="D140" s="283" t="s">
        <v>909</v>
      </c>
      <c r="E140" t="s">
        <v>392</v>
      </c>
      <c r="F140" t="s">
        <v>393</v>
      </c>
      <c r="G140" t="s">
        <v>394</v>
      </c>
      <c r="H140" s="285" t="s">
        <v>625</v>
      </c>
      <c r="I140" s="285" t="s">
        <v>11</v>
      </c>
      <c r="J140" s="285" t="s">
        <v>8</v>
      </c>
      <c r="K140" s="285" t="s">
        <v>602</v>
      </c>
      <c r="L140" s="285" t="s">
        <v>111</v>
      </c>
      <c r="M140" s="283" t="s">
        <v>910</v>
      </c>
      <c r="N140" s="283"/>
      <c r="O140" s="285"/>
      <c r="P140" t="s">
        <v>605</v>
      </c>
      <c r="Q140" s="284"/>
    </row>
    <row r="141" spans="1:17" ht="30.6" x14ac:dyDescent="0.3">
      <c r="A141" s="279" t="s">
        <v>597</v>
      </c>
      <c r="B141" s="280" t="s">
        <v>911</v>
      </c>
      <c r="C141" s="280"/>
      <c r="D141" s="280" t="s">
        <v>912</v>
      </c>
      <c r="E141" t="s">
        <v>395</v>
      </c>
      <c r="F141" t="s">
        <v>396</v>
      </c>
      <c r="G141" t="s">
        <v>397</v>
      </c>
      <c r="H141" s="281" t="s">
        <v>601</v>
      </c>
      <c r="I141" s="281" t="s">
        <v>7</v>
      </c>
      <c r="J141" s="281" t="s">
        <v>9</v>
      </c>
      <c r="K141" s="281" t="s">
        <v>602</v>
      </c>
      <c r="L141" s="281" t="s">
        <v>33</v>
      </c>
      <c r="M141" s="280" t="s">
        <v>913</v>
      </c>
      <c r="N141" s="280"/>
      <c r="O141" s="281"/>
      <c r="P141" t="s">
        <v>605</v>
      </c>
      <c r="Q141" s="282"/>
    </row>
    <row r="142" spans="1:17" ht="30.6" x14ac:dyDescent="0.3">
      <c r="A142" s="279" t="s">
        <v>597</v>
      </c>
      <c r="B142" s="283" t="s">
        <v>911</v>
      </c>
      <c r="C142" s="283"/>
      <c r="D142" s="283" t="s">
        <v>914</v>
      </c>
      <c r="E142" t="s">
        <v>398</v>
      </c>
      <c r="F142" t="s">
        <v>399</v>
      </c>
      <c r="G142" t="s">
        <v>400</v>
      </c>
      <c r="H142" s="285" t="s">
        <v>601</v>
      </c>
      <c r="I142" s="285" t="s">
        <v>7</v>
      </c>
      <c r="J142" s="285" t="s">
        <v>9</v>
      </c>
      <c r="K142" s="285" t="s">
        <v>602</v>
      </c>
      <c r="L142" s="285" t="s">
        <v>33</v>
      </c>
      <c r="M142" s="283" t="s">
        <v>913</v>
      </c>
      <c r="N142" s="283"/>
      <c r="O142" s="285"/>
      <c r="P142" t="s">
        <v>605</v>
      </c>
      <c r="Q142" s="284"/>
    </row>
    <row r="143" spans="1:17" ht="30.6" x14ac:dyDescent="0.3">
      <c r="A143" s="279" t="s">
        <v>597</v>
      </c>
      <c r="B143" s="280" t="s">
        <v>911</v>
      </c>
      <c r="C143" s="280"/>
      <c r="D143" s="280" t="s">
        <v>915</v>
      </c>
      <c r="E143" t="s">
        <v>401</v>
      </c>
      <c r="F143" t="s">
        <v>402</v>
      </c>
      <c r="G143" t="s">
        <v>403</v>
      </c>
      <c r="H143" s="281" t="s">
        <v>601</v>
      </c>
      <c r="I143" s="281" t="s">
        <v>7</v>
      </c>
      <c r="J143" s="281" t="s">
        <v>9</v>
      </c>
      <c r="K143" s="281" t="s">
        <v>602</v>
      </c>
      <c r="L143" s="281" t="s">
        <v>33</v>
      </c>
      <c r="M143" s="280" t="s">
        <v>913</v>
      </c>
      <c r="N143" s="280"/>
      <c r="O143" s="281"/>
      <c r="P143" t="s">
        <v>605</v>
      </c>
      <c r="Q143" s="282"/>
    </row>
    <row r="144" spans="1:17" ht="30.6" x14ac:dyDescent="0.3">
      <c r="A144" s="279" t="s">
        <v>597</v>
      </c>
      <c r="B144" s="283" t="s">
        <v>916</v>
      </c>
      <c r="C144" s="283"/>
      <c r="D144" s="283" t="s">
        <v>917</v>
      </c>
      <c r="E144" t="s">
        <v>404</v>
      </c>
      <c r="F144" t="s">
        <v>405</v>
      </c>
      <c r="G144" t="s">
        <v>406</v>
      </c>
      <c r="H144" s="285" t="s">
        <v>601</v>
      </c>
      <c r="I144" s="285" t="s">
        <v>7</v>
      </c>
      <c r="J144" s="285" t="s">
        <v>8</v>
      </c>
      <c r="K144" s="285" t="s">
        <v>602</v>
      </c>
      <c r="L144" s="285" t="s">
        <v>33</v>
      </c>
      <c r="M144" s="283" t="s">
        <v>913</v>
      </c>
      <c r="N144" s="283"/>
      <c r="O144" s="285"/>
      <c r="P144" t="s">
        <v>605</v>
      </c>
      <c r="Q144" s="284"/>
    </row>
    <row r="145" spans="1:17" ht="30.6" x14ac:dyDescent="0.3">
      <c r="A145" s="279" t="s">
        <v>597</v>
      </c>
      <c r="B145" s="280" t="s">
        <v>916</v>
      </c>
      <c r="C145" s="280"/>
      <c r="D145" s="280" t="s">
        <v>918</v>
      </c>
      <c r="E145" t="s">
        <v>407</v>
      </c>
      <c r="F145" t="s">
        <v>408</v>
      </c>
      <c r="G145" t="s">
        <v>409</v>
      </c>
      <c r="H145" s="281" t="s">
        <v>601</v>
      </c>
      <c r="I145" s="281" t="s">
        <v>7</v>
      </c>
      <c r="J145" s="281" t="s">
        <v>8</v>
      </c>
      <c r="K145" s="281" t="s">
        <v>602</v>
      </c>
      <c r="L145" s="281" t="s">
        <v>33</v>
      </c>
      <c r="M145" s="280" t="s">
        <v>913</v>
      </c>
      <c r="N145" s="280"/>
      <c r="O145" s="281"/>
      <c r="P145" t="s">
        <v>605</v>
      </c>
      <c r="Q145" s="282"/>
    </row>
    <row r="146" spans="1:17" ht="30.6" x14ac:dyDescent="0.3">
      <c r="A146" s="279" t="s">
        <v>597</v>
      </c>
      <c r="B146" s="283" t="s">
        <v>916</v>
      </c>
      <c r="C146" s="283"/>
      <c r="D146" s="283" t="s">
        <v>919</v>
      </c>
      <c r="E146" t="s">
        <v>410</v>
      </c>
      <c r="F146" t="s">
        <v>411</v>
      </c>
      <c r="G146" t="s">
        <v>412</v>
      </c>
      <c r="H146" s="285" t="s">
        <v>601</v>
      </c>
      <c r="I146" s="285" t="s">
        <v>7</v>
      </c>
      <c r="J146" s="285" t="s">
        <v>8</v>
      </c>
      <c r="K146" s="285" t="s">
        <v>602</v>
      </c>
      <c r="L146" s="285" t="s">
        <v>33</v>
      </c>
      <c r="M146" s="283" t="s">
        <v>913</v>
      </c>
      <c r="N146" s="283"/>
      <c r="O146" s="285"/>
      <c r="P146" t="s">
        <v>605</v>
      </c>
      <c r="Q146" s="284"/>
    </row>
    <row r="147" spans="1:17" ht="30.6" x14ac:dyDescent="0.3">
      <c r="A147" s="279" t="s">
        <v>597</v>
      </c>
      <c r="B147" s="280" t="s">
        <v>916</v>
      </c>
      <c r="C147" s="280"/>
      <c r="D147" s="280" t="s">
        <v>920</v>
      </c>
      <c r="E147" t="s">
        <v>413</v>
      </c>
      <c r="F147" t="s">
        <v>396</v>
      </c>
      <c r="G147" t="s">
        <v>414</v>
      </c>
      <c r="H147" s="281" t="s">
        <v>601</v>
      </c>
      <c r="I147" s="281" t="s">
        <v>7</v>
      </c>
      <c r="J147" s="281" t="s">
        <v>8</v>
      </c>
      <c r="K147" s="281" t="s">
        <v>602</v>
      </c>
      <c r="L147" s="281" t="s">
        <v>33</v>
      </c>
      <c r="M147" s="280" t="s">
        <v>913</v>
      </c>
      <c r="N147" s="280"/>
      <c r="O147" s="281"/>
      <c r="P147" t="s">
        <v>605</v>
      </c>
      <c r="Q147" s="282"/>
    </row>
    <row r="148" spans="1:17" ht="30.6" x14ac:dyDescent="0.3">
      <c r="A148" s="279" t="s">
        <v>597</v>
      </c>
      <c r="B148" s="283" t="s">
        <v>921</v>
      </c>
      <c r="C148" s="283"/>
      <c r="D148" s="283" t="s">
        <v>922</v>
      </c>
      <c r="E148" t="s">
        <v>415</v>
      </c>
      <c r="F148" t="s">
        <v>416</v>
      </c>
      <c r="G148" t="s">
        <v>417</v>
      </c>
      <c r="H148" s="285" t="s">
        <v>601</v>
      </c>
      <c r="I148" s="285" t="s">
        <v>7</v>
      </c>
      <c r="J148" s="285" t="s">
        <v>8</v>
      </c>
      <c r="K148" s="285" t="s">
        <v>602</v>
      </c>
      <c r="L148" s="285" t="s">
        <v>254</v>
      </c>
      <c r="M148" s="283" t="s">
        <v>923</v>
      </c>
      <c r="N148" s="283" t="s">
        <v>610</v>
      </c>
      <c r="O148" s="285"/>
      <c r="P148" t="s">
        <v>605</v>
      </c>
      <c r="Q148" s="284"/>
    </row>
    <row r="149" spans="1:17" ht="30.6" x14ac:dyDescent="0.3">
      <c r="A149" s="279" t="s">
        <v>597</v>
      </c>
      <c r="B149" s="280" t="s">
        <v>921</v>
      </c>
      <c r="C149" s="280"/>
      <c r="D149" s="280" t="s">
        <v>924</v>
      </c>
      <c r="E149" t="s">
        <v>418</v>
      </c>
      <c r="F149" t="s">
        <v>416</v>
      </c>
      <c r="G149" t="s">
        <v>419</v>
      </c>
      <c r="H149" s="281" t="s">
        <v>601</v>
      </c>
      <c r="I149" s="281" t="s">
        <v>7</v>
      </c>
      <c r="J149" s="281" t="s">
        <v>8</v>
      </c>
      <c r="K149" s="281" t="s">
        <v>602</v>
      </c>
      <c r="L149" s="281" t="s">
        <v>254</v>
      </c>
      <c r="M149" s="280" t="s">
        <v>923</v>
      </c>
      <c r="N149" s="280" t="s">
        <v>610</v>
      </c>
      <c r="O149" s="281"/>
      <c r="P149" t="s">
        <v>605</v>
      </c>
      <c r="Q149" s="282"/>
    </row>
    <row r="150" spans="1:17" ht="30.6" x14ac:dyDescent="0.3">
      <c r="A150" s="279" t="s">
        <v>597</v>
      </c>
      <c r="B150" s="283" t="s">
        <v>921</v>
      </c>
      <c r="C150" s="283"/>
      <c r="D150" s="283" t="s">
        <v>925</v>
      </c>
      <c r="E150" t="s">
        <v>420</v>
      </c>
      <c r="F150" t="s">
        <v>421</v>
      </c>
      <c r="G150" t="s">
        <v>417</v>
      </c>
      <c r="H150" s="285" t="s">
        <v>601</v>
      </c>
      <c r="I150" s="285" t="s">
        <v>7</v>
      </c>
      <c r="J150" s="285" t="s">
        <v>8</v>
      </c>
      <c r="K150" s="285" t="s">
        <v>602</v>
      </c>
      <c r="L150" s="285" t="s">
        <v>254</v>
      </c>
      <c r="M150" s="283" t="s">
        <v>923</v>
      </c>
      <c r="N150" s="283" t="s">
        <v>610</v>
      </c>
      <c r="O150" s="285"/>
      <c r="P150" t="s">
        <v>605</v>
      </c>
      <c r="Q150" s="284"/>
    </row>
    <row r="151" spans="1:17" ht="30.6" x14ac:dyDescent="0.3">
      <c r="A151" s="279" t="s">
        <v>597</v>
      </c>
      <c r="B151" s="280" t="s">
        <v>921</v>
      </c>
      <c r="C151" s="280"/>
      <c r="D151" s="280" t="s">
        <v>926</v>
      </c>
      <c r="E151" t="s">
        <v>422</v>
      </c>
      <c r="F151" t="s">
        <v>421</v>
      </c>
      <c r="G151" t="s">
        <v>419</v>
      </c>
      <c r="H151" s="281" t="s">
        <v>601</v>
      </c>
      <c r="I151" s="281" t="s">
        <v>7</v>
      </c>
      <c r="J151" s="281" t="s">
        <v>8</v>
      </c>
      <c r="K151" s="281" t="s">
        <v>602</v>
      </c>
      <c r="L151" s="281" t="s">
        <v>254</v>
      </c>
      <c r="M151" s="280" t="s">
        <v>923</v>
      </c>
      <c r="N151" s="280" t="s">
        <v>610</v>
      </c>
      <c r="O151" s="281"/>
      <c r="P151" t="s">
        <v>605</v>
      </c>
      <c r="Q151" s="25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5AA4C-180A-4DFA-B9B6-743FF9BECC30}">
  <dimension ref="A2:K21"/>
  <sheetViews>
    <sheetView workbookViewId="0">
      <selection activeCell="A2" sqref="A2:C2"/>
    </sheetView>
  </sheetViews>
  <sheetFormatPr defaultRowHeight="15.6" x14ac:dyDescent="0.3"/>
  <cols>
    <col min="1" max="1" width="17.5546875" style="4" customWidth="1"/>
    <col min="2" max="3" width="16.6640625" style="7" customWidth="1"/>
    <col min="4" max="6" width="3.6640625" customWidth="1"/>
    <col min="7" max="9" width="8.33203125" customWidth="1"/>
    <col min="10" max="10" width="35.6640625" customWidth="1"/>
    <col min="11" max="11" width="5.44140625" customWidth="1"/>
  </cols>
  <sheetData>
    <row r="2" spans="1:11" ht="31.2" x14ac:dyDescent="0.3">
      <c r="A2" s="316" t="s">
        <v>0</v>
      </c>
      <c r="B2" s="316" t="s">
        <v>593</v>
      </c>
      <c r="C2" s="316" t="s">
        <v>594</v>
      </c>
      <c r="D2" s="313" t="s">
        <v>3</v>
      </c>
      <c r="E2" s="313" t="s">
        <v>4</v>
      </c>
      <c r="F2" s="313" t="s">
        <v>433</v>
      </c>
      <c r="G2" s="314" t="s">
        <v>16</v>
      </c>
      <c r="H2" s="314" t="s">
        <v>17</v>
      </c>
      <c r="I2" s="314" t="s">
        <v>18</v>
      </c>
      <c r="J2" s="20" t="s">
        <v>15</v>
      </c>
      <c r="K2" s="314" t="s">
        <v>6</v>
      </c>
    </row>
    <row r="3" spans="1:11" ht="45" customHeight="1" x14ac:dyDescent="0.3">
      <c r="A3" s="20" t="s">
        <v>108</v>
      </c>
      <c r="B3" s="261" t="s">
        <v>109</v>
      </c>
      <c r="C3" s="261" t="s">
        <v>110</v>
      </c>
      <c r="D3" s="20" t="s">
        <v>930</v>
      </c>
      <c r="E3" s="20" t="s">
        <v>11</v>
      </c>
      <c r="F3" s="20" t="s">
        <v>8</v>
      </c>
      <c r="G3" s="21"/>
      <c r="H3" s="21"/>
      <c r="I3" s="21"/>
      <c r="J3" s="24"/>
      <c r="K3" s="20"/>
    </row>
    <row r="4" spans="1:11" ht="45" customHeight="1" x14ac:dyDescent="0.3">
      <c r="A4" s="20" t="s">
        <v>112</v>
      </c>
      <c r="B4" s="261" t="s">
        <v>113</v>
      </c>
      <c r="C4" s="261" t="s">
        <v>114</v>
      </c>
      <c r="D4" s="20" t="s">
        <v>930</v>
      </c>
      <c r="E4" s="20" t="s">
        <v>11</v>
      </c>
      <c r="F4" s="20" t="s">
        <v>8</v>
      </c>
      <c r="G4" s="21"/>
      <c r="H4" s="21"/>
      <c r="I4" s="21"/>
      <c r="J4" s="24"/>
      <c r="K4" s="20"/>
    </row>
    <row r="5" spans="1:11" ht="45" customHeight="1" x14ac:dyDescent="0.3">
      <c r="A5" s="20" t="s">
        <v>389</v>
      </c>
      <c r="B5" s="261" t="s">
        <v>390</v>
      </c>
      <c r="C5" s="261" t="s">
        <v>391</v>
      </c>
      <c r="D5" s="20" t="s">
        <v>930</v>
      </c>
      <c r="E5" s="20" t="s">
        <v>11</v>
      </c>
      <c r="F5" s="20" t="s">
        <v>8</v>
      </c>
      <c r="G5" s="21"/>
      <c r="H5" s="21"/>
      <c r="I5" s="21"/>
      <c r="J5" s="24"/>
      <c r="K5" s="20"/>
    </row>
    <row r="6" spans="1:11" ht="45" customHeight="1" x14ac:dyDescent="0.3">
      <c r="A6" s="20" t="s">
        <v>392</v>
      </c>
      <c r="B6" s="261" t="s">
        <v>393</v>
      </c>
      <c r="C6" s="261" t="s">
        <v>394</v>
      </c>
      <c r="D6" s="20" t="s">
        <v>930</v>
      </c>
      <c r="E6" s="20" t="s">
        <v>11</v>
      </c>
      <c r="F6" s="20" t="s">
        <v>8</v>
      </c>
      <c r="G6" s="21"/>
      <c r="H6" s="21"/>
      <c r="I6" s="21"/>
      <c r="J6" s="24"/>
      <c r="K6" s="20"/>
    </row>
    <row r="7" spans="1:11" ht="45" customHeight="1" x14ac:dyDescent="0.3">
      <c r="A7" s="5"/>
      <c r="B7" s="6"/>
      <c r="C7" s="6"/>
      <c r="D7" s="2"/>
      <c r="E7" s="2"/>
      <c r="F7" s="2"/>
      <c r="G7" s="3"/>
      <c r="H7" s="3"/>
      <c r="I7" s="3"/>
      <c r="J7" s="2"/>
      <c r="K7" s="2"/>
    </row>
    <row r="8" spans="1:11" ht="45" customHeight="1" x14ac:dyDescent="0.3">
      <c r="A8" s="5"/>
      <c r="B8" s="6"/>
      <c r="C8" s="6"/>
      <c r="D8" s="2"/>
      <c r="E8" s="2"/>
      <c r="F8" s="2"/>
      <c r="G8" s="3"/>
      <c r="H8" s="3"/>
      <c r="I8" s="3"/>
      <c r="J8" s="2"/>
      <c r="K8" s="2"/>
    </row>
    <row r="9" spans="1:11" ht="45" customHeight="1" x14ac:dyDescent="0.3">
      <c r="A9" s="5"/>
      <c r="B9" s="6"/>
      <c r="C9" s="6"/>
      <c r="D9" s="2"/>
      <c r="E9" s="2"/>
      <c r="F9" s="2"/>
      <c r="G9" s="3"/>
      <c r="H9" s="3"/>
      <c r="I9" s="3"/>
      <c r="J9" s="2"/>
      <c r="K9" s="2"/>
    </row>
    <row r="10" spans="1:11" ht="45" customHeight="1" x14ac:dyDescent="0.3">
      <c r="A10" s="5"/>
      <c r="B10" s="6"/>
      <c r="C10" s="6"/>
      <c r="D10" s="2"/>
      <c r="E10" s="2"/>
      <c r="F10" s="2"/>
      <c r="G10" s="3"/>
      <c r="H10" s="3"/>
      <c r="I10" s="3"/>
      <c r="J10" s="2"/>
      <c r="K10" s="2"/>
    </row>
    <row r="11" spans="1:11" ht="45" customHeight="1" x14ac:dyDescent="0.3">
      <c r="A11" s="5"/>
      <c r="B11" s="6"/>
      <c r="C11" s="6"/>
      <c r="D11" s="2"/>
      <c r="E11" s="2"/>
      <c r="F11" s="2"/>
      <c r="G11" s="3"/>
      <c r="H11" s="3"/>
      <c r="I11" s="3"/>
      <c r="J11" s="2"/>
      <c r="K11" s="2"/>
    </row>
    <row r="12" spans="1:11" ht="45" customHeight="1" x14ac:dyDescent="0.3">
      <c r="A12" s="5"/>
      <c r="B12" s="6"/>
      <c r="C12" s="6"/>
      <c r="D12" s="2"/>
      <c r="E12" s="2"/>
      <c r="F12" s="2"/>
      <c r="G12" s="3"/>
      <c r="H12" s="3"/>
      <c r="I12" s="3"/>
      <c r="J12" s="2"/>
      <c r="K12" s="2"/>
    </row>
    <row r="13" spans="1:11" ht="45" customHeight="1" x14ac:dyDescent="0.3">
      <c r="A13" s="12"/>
      <c r="B13" s="6"/>
      <c r="C13" s="6"/>
      <c r="D13" s="2"/>
      <c r="E13" s="2"/>
      <c r="F13" s="2"/>
      <c r="G13" s="3"/>
      <c r="H13" s="3"/>
      <c r="I13" s="3"/>
      <c r="J13" s="2"/>
      <c r="K13" s="2"/>
    </row>
    <row r="14" spans="1:11" ht="45" customHeight="1" x14ac:dyDescent="0.3">
      <c r="A14" s="5"/>
      <c r="B14" s="6"/>
      <c r="C14" s="6"/>
      <c r="D14" s="2"/>
      <c r="E14" s="2"/>
      <c r="F14" s="2"/>
      <c r="G14" s="3"/>
      <c r="H14" s="3"/>
      <c r="I14" s="3"/>
      <c r="J14" s="2"/>
      <c r="K14" s="2"/>
    </row>
    <row r="15" spans="1:11" ht="45" customHeight="1" x14ac:dyDescent="0.3">
      <c r="A15" s="5"/>
      <c r="B15" s="6"/>
      <c r="C15" s="6"/>
      <c r="D15" s="2"/>
      <c r="E15" s="2"/>
      <c r="F15" s="2"/>
      <c r="G15" s="3"/>
      <c r="H15" s="3"/>
      <c r="I15" s="3"/>
      <c r="J15" s="2"/>
      <c r="K15" s="2"/>
    </row>
    <row r="16" spans="1:11" ht="45" customHeight="1" x14ac:dyDescent="0.3">
      <c r="A16" s="5"/>
      <c r="B16" s="6"/>
      <c r="C16" s="6"/>
      <c r="D16" s="2"/>
      <c r="E16" s="2"/>
      <c r="F16" s="2"/>
      <c r="G16" s="3"/>
      <c r="H16" s="3"/>
      <c r="I16" s="3"/>
      <c r="J16" s="2"/>
      <c r="K16" s="2"/>
    </row>
    <row r="17" spans="1:11" ht="45" customHeight="1" x14ac:dyDescent="0.3">
      <c r="A17" s="5"/>
      <c r="B17" s="6"/>
      <c r="C17" s="6"/>
      <c r="D17" s="2"/>
      <c r="E17" s="2"/>
      <c r="F17" s="2"/>
      <c r="G17" s="3"/>
      <c r="H17" s="3"/>
      <c r="I17" s="3"/>
      <c r="J17" s="2"/>
      <c r="K17" s="2"/>
    </row>
    <row r="18" spans="1:11" ht="45" customHeight="1" x14ac:dyDescent="0.3">
      <c r="A18" s="5"/>
      <c r="B18" s="6"/>
      <c r="C18" s="6"/>
      <c r="D18" s="2"/>
      <c r="E18" s="2"/>
      <c r="F18" s="2"/>
      <c r="G18" s="3"/>
      <c r="H18" s="3"/>
      <c r="I18" s="3"/>
      <c r="J18" s="2"/>
      <c r="K18" s="2"/>
    </row>
    <row r="19" spans="1:11" ht="45" customHeight="1" x14ac:dyDescent="0.3">
      <c r="A19" s="5"/>
      <c r="B19" s="6"/>
      <c r="C19" s="6"/>
      <c r="D19" s="2"/>
      <c r="E19" s="2"/>
      <c r="F19" s="2"/>
      <c r="G19" s="3"/>
      <c r="H19" s="3"/>
      <c r="I19" s="3"/>
      <c r="J19" s="2"/>
      <c r="K19" s="2"/>
    </row>
    <row r="20" spans="1:11" ht="45" customHeight="1" x14ac:dyDescent="0.3">
      <c r="A20" s="5"/>
      <c r="B20" s="6"/>
      <c r="C20" s="6"/>
      <c r="D20" s="2"/>
      <c r="E20" s="2"/>
      <c r="F20" s="2"/>
      <c r="G20" s="3"/>
      <c r="H20" s="3"/>
      <c r="I20" s="3"/>
      <c r="J20" s="2"/>
      <c r="K20" s="2"/>
    </row>
    <row r="21" spans="1:11" ht="45" customHeight="1" x14ac:dyDescent="0.3">
      <c r="A21" s="5"/>
      <c r="B21" s="6"/>
      <c r="C21" s="6"/>
      <c r="D21" s="2"/>
      <c r="E21" s="2"/>
      <c r="F21" s="2"/>
      <c r="G21" s="3"/>
      <c r="H21" s="3"/>
      <c r="I21" s="3"/>
      <c r="J21" s="2"/>
      <c r="K21" s="2"/>
    </row>
  </sheetData>
  <conditionalFormatting sqref="A3:I20">
    <cfRule type="expression" dxfId="39" priority="1">
      <formula>$F3="d"</formula>
    </cfRule>
  </conditionalFormatting>
  <conditionalFormatting sqref="A3:I30">
    <cfRule type="expression" dxfId="38" priority="3">
      <formula>$F3="M"</formula>
    </cfRule>
  </conditionalFormatting>
  <conditionalFormatting sqref="A3:K30">
    <cfRule type="expression" dxfId="37" priority="2">
      <formula>$F3="v"</formula>
    </cfRule>
    <cfRule type="expression" dxfId="36" priority="4">
      <formula>$F3="no"</formula>
    </cfRule>
  </conditionalFormatting>
  <pageMargins left="0.7" right="0.2" top="0.25" bottom="0.2" header="0.05" footer="0.3"/>
  <pageSetup orientation="landscape"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5D2BE-7BB5-4BCF-8AA5-0E806972EC16}">
  <dimension ref="A2:K29"/>
  <sheetViews>
    <sheetView topLeftCell="A25" workbookViewId="0">
      <selection activeCell="A2" sqref="A2:C2"/>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31.2" x14ac:dyDescent="0.3">
      <c r="A2" s="316" t="s">
        <v>0</v>
      </c>
      <c r="B2" s="316" t="s">
        <v>593</v>
      </c>
      <c r="C2" s="316" t="s">
        <v>594</v>
      </c>
      <c r="D2" s="313" t="s">
        <v>3</v>
      </c>
      <c r="E2" s="313" t="s">
        <v>4</v>
      </c>
      <c r="F2" s="313" t="s">
        <v>433</v>
      </c>
      <c r="G2" s="314" t="s">
        <v>16</v>
      </c>
      <c r="H2" s="314" t="s">
        <v>17</v>
      </c>
      <c r="I2" s="314" t="s">
        <v>18</v>
      </c>
      <c r="J2" s="20" t="s">
        <v>15</v>
      </c>
      <c r="K2" s="314" t="s">
        <v>6</v>
      </c>
    </row>
    <row r="3" spans="1:11" ht="45" customHeight="1" x14ac:dyDescent="0.3">
      <c r="A3" s="20" t="s">
        <v>251</v>
      </c>
      <c r="B3" s="261" t="s">
        <v>252</v>
      </c>
      <c r="C3" s="261" t="s">
        <v>253</v>
      </c>
      <c r="D3" s="20" t="s">
        <v>928</v>
      </c>
      <c r="E3" s="20" t="s">
        <v>11</v>
      </c>
      <c r="F3" s="20" t="s">
        <v>8</v>
      </c>
      <c r="G3" s="21"/>
      <c r="H3" s="21"/>
      <c r="I3" s="21"/>
      <c r="J3" s="24"/>
      <c r="K3" s="20"/>
    </row>
    <row r="4" spans="1:11" ht="45" customHeight="1" x14ac:dyDescent="0.3">
      <c r="A4" s="20" t="s">
        <v>255</v>
      </c>
      <c r="B4" s="261" t="s">
        <v>256</v>
      </c>
      <c r="C4" s="261" t="s">
        <v>253</v>
      </c>
      <c r="D4" s="20" t="s">
        <v>928</v>
      </c>
      <c r="E4" s="20" t="s">
        <v>11</v>
      </c>
      <c r="F4" s="20" t="s">
        <v>8</v>
      </c>
      <c r="G4" s="21"/>
      <c r="H4" s="21"/>
      <c r="I4" s="21"/>
      <c r="J4" s="24"/>
      <c r="K4" s="20"/>
    </row>
    <row r="5" spans="1:11" ht="45" customHeight="1" x14ac:dyDescent="0.3">
      <c r="A5" s="20" t="s">
        <v>257</v>
      </c>
      <c r="B5" s="261" t="s">
        <v>258</v>
      </c>
      <c r="C5" s="261" t="s">
        <v>259</v>
      </c>
      <c r="D5" s="20" t="s">
        <v>928</v>
      </c>
      <c r="E5" s="20" t="s">
        <v>11</v>
      </c>
      <c r="F5" s="20" t="s">
        <v>8</v>
      </c>
      <c r="G5" s="21"/>
      <c r="H5" s="21"/>
      <c r="I5" s="21"/>
      <c r="J5" s="24"/>
      <c r="K5" s="20"/>
    </row>
    <row r="6" spans="1:11" ht="45" customHeight="1" x14ac:dyDescent="0.3">
      <c r="A6" s="20" t="s">
        <v>260</v>
      </c>
      <c r="B6" s="261" t="s">
        <v>261</v>
      </c>
      <c r="C6" s="261" t="s">
        <v>259</v>
      </c>
      <c r="D6" s="20" t="s">
        <v>928</v>
      </c>
      <c r="E6" s="20" t="s">
        <v>11</v>
      </c>
      <c r="F6" s="20" t="s">
        <v>8</v>
      </c>
      <c r="G6" s="21"/>
      <c r="H6" s="21"/>
      <c r="I6" s="21"/>
      <c r="J6" s="24"/>
      <c r="K6" s="20"/>
    </row>
    <row r="7" spans="1:11" ht="45" customHeight="1" x14ac:dyDescent="0.3">
      <c r="A7" s="20" t="s">
        <v>262</v>
      </c>
      <c r="B7" s="261" t="s">
        <v>263</v>
      </c>
      <c r="C7" s="261" t="s">
        <v>264</v>
      </c>
      <c r="D7" s="20" t="s">
        <v>928</v>
      </c>
      <c r="E7" s="20" t="s">
        <v>11</v>
      </c>
      <c r="F7" s="20" t="s">
        <v>8</v>
      </c>
      <c r="G7" s="21"/>
      <c r="H7" s="21"/>
      <c r="I7" s="21"/>
      <c r="J7" s="24"/>
      <c r="K7" s="20"/>
    </row>
    <row r="8" spans="1:11" ht="45" customHeight="1" x14ac:dyDescent="0.3">
      <c r="A8" s="20" t="s">
        <v>265</v>
      </c>
      <c r="B8" s="261" t="s">
        <v>266</v>
      </c>
      <c r="C8" s="261" t="s">
        <v>267</v>
      </c>
      <c r="D8" s="20" t="s">
        <v>928</v>
      </c>
      <c r="E8" s="20" t="s">
        <v>11</v>
      </c>
      <c r="F8" s="20" t="s">
        <v>8</v>
      </c>
      <c r="G8" s="21"/>
      <c r="H8" s="21"/>
      <c r="I8" s="21"/>
      <c r="J8" s="24"/>
      <c r="K8" s="20"/>
    </row>
    <row r="9" spans="1:11" ht="45" customHeight="1" x14ac:dyDescent="0.3">
      <c r="A9" s="20" t="s">
        <v>268</v>
      </c>
      <c r="B9" s="261" t="s">
        <v>269</v>
      </c>
      <c r="C9" s="261" t="s">
        <v>270</v>
      </c>
      <c r="D9" s="20" t="s">
        <v>928</v>
      </c>
      <c r="E9" s="20" t="s">
        <v>7</v>
      </c>
      <c r="F9" s="20" t="s">
        <v>8</v>
      </c>
      <c r="G9" s="21"/>
      <c r="H9" s="21"/>
      <c r="I9" s="21"/>
      <c r="J9" s="24"/>
      <c r="K9" s="274" t="s">
        <v>14</v>
      </c>
    </row>
    <row r="10" spans="1:11" ht="45" customHeight="1" x14ac:dyDescent="0.3">
      <c r="A10" s="20" t="s">
        <v>271</v>
      </c>
      <c r="B10" s="261" t="s">
        <v>272</v>
      </c>
      <c r="C10" s="261" t="s">
        <v>273</v>
      </c>
      <c r="D10" s="20" t="s">
        <v>928</v>
      </c>
      <c r="E10" s="20" t="s">
        <v>7</v>
      </c>
      <c r="F10" s="20" t="s">
        <v>8</v>
      </c>
      <c r="G10" s="21"/>
      <c r="H10" s="21"/>
      <c r="I10" s="21"/>
      <c r="J10" s="24"/>
      <c r="K10" s="274" t="s">
        <v>14</v>
      </c>
    </row>
    <row r="11" spans="1:11" ht="45" customHeight="1" x14ac:dyDescent="0.3">
      <c r="A11" s="20" t="s">
        <v>274</v>
      </c>
      <c r="B11" s="261" t="s">
        <v>275</v>
      </c>
      <c r="C11" s="261" t="s">
        <v>276</v>
      </c>
      <c r="D11" s="20" t="s">
        <v>928</v>
      </c>
      <c r="E11" s="20" t="s">
        <v>7</v>
      </c>
      <c r="F11" s="20" t="s">
        <v>8</v>
      </c>
      <c r="G11" s="21"/>
      <c r="H11" s="21"/>
      <c r="I11" s="21"/>
      <c r="J11" s="24"/>
      <c r="K11" s="274" t="s">
        <v>14</v>
      </c>
    </row>
    <row r="12" spans="1:11" ht="45" customHeight="1" x14ac:dyDescent="0.3">
      <c r="A12" s="20" t="s">
        <v>277</v>
      </c>
      <c r="B12" s="261" t="s">
        <v>278</v>
      </c>
      <c r="C12" s="261" t="s">
        <v>279</v>
      </c>
      <c r="D12" s="20" t="s">
        <v>928</v>
      </c>
      <c r="E12" s="20" t="s">
        <v>7</v>
      </c>
      <c r="F12" s="20" t="s">
        <v>8</v>
      </c>
      <c r="G12" s="21"/>
      <c r="H12" s="21"/>
      <c r="I12" s="21"/>
      <c r="J12" s="24"/>
      <c r="K12" s="274" t="s">
        <v>14</v>
      </c>
    </row>
    <row r="13" spans="1:11" ht="45" customHeight="1" x14ac:dyDescent="0.3">
      <c r="A13" s="20" t="s">
        <v>280</v>
      </c>
      <c r="B13" s="261" t="s">
        <v>281</v>
      </c>
      <c r="C13" s="261" t="s">
        <v>282</v>
      </c>
      <c r="D13" s="20" t="s">
        <v>928</v>
      </c>
      <c r="E13" s="20" t="s">
        <v>7</v>
      </c>
      <c r="F13" s="20" t="s">
        <v>8</v>
      </c>
      <c r="G13" s="21"/>
      <c r="H13" s="21"/>
      <c r="I13" s="21"/>
      <c r="J13" s="24"/>
      <c r="K13" s="274" t="s">
        <v>14</v>
      </c>
    </row>
    <row r="14" spans="1:11" ht="45" customHeight="1" x14ac:dyDescent="0.3">
      <c r="A14" s="20" t="s">
        <v>283</v>
      </c>
      <c r="B14" s="261" t="s">
        <v>284</v>
      </c>
      <c r="C14" s="261" t="s">
        <v>285</v>
      </c>
      <c r="D14" s="20" t="s">
        <v>930</v>
      </c>
      <c r="E14" s="20" t="s">
        <v>11</v>
      </c>
      <c r="F14" s="20" t="s">
        <v>9</v>
      </c>
      <c r="G14" s="21"/>
      <c r="H14" s="21"/>
      <c r="I14" s="21"/>
      <c r="J14" s="24"/>
      <c r="K14" s="274"/>
    </row>
    <row r="15" spans="1:11" ht="45" customHeight="1" x14ac:dyDescent="0.3">
      <c r="A15" s="20" t="s">
        <v>346</v>
      </c>
      <c r="B15" s="261" t="s">
        <v>347</v>
      </c>
      <c r="C15" s="261" t="s">
        <v>348</v>
      </c>
      <c r="D15" s="20" t="s">
        <v>928</v>
      </c>
      <c r="E15" s="20" t="s">
        <v>11</v>
      </c>
      <c r="F15" s="20" t="s">
        <v>8</v>
      </c>
      <c r="G15" s="21"/>
      <c r="H15" s="21"/>
      <c r="I15" s="21"/>
      <c r="J15" s="24"/>
      <c r="K15" s="274" t="s">
        <v>12</v>
      </c>
    </row>
    <row r="16" spans="1:11" ht="45" customHeight="1" x14ac:dyDescent="0.3">
      <c r="A16" s="20" t="s">
        <v>349</v>
      </c>
      <c r="B16" s="261" t="s">
        <v>350</v>
      </c>
      <c r="C16" s="261" t="s">
        <v>351</v>
      </c>
      <c r="D16" s="20" t="s">
        <v>928</v>
      </c>
      <c r="E16" s="20" t="s">
        <v>11</v>
      </c>
      <c r="F16" s="20" t="s">
        <v>8</v>
      </c>
      <c r="G16" s="21"/>
      <c r="H16" s="21"/>
      <c r="I16" s="21"/>
      <c r="J16" s="24"/>
      <c r="K16" s="274" t="s">
        <v>352</v>
      </c>
    </row>
    <row r="17" spans="1:11" ht="45" customHeight="1" x14ac:dyDescent="0.3">
      <c r="A17" s="20" t="s">
        <v>353</v>
      </c>
      <c r="B17" s="261" t="s">
        <v>354</v>
      </c>
      <c r="C17" s="261" t="s">
        <v>355</v>
      </c>
      <c r="D17" s="20" t="s">
        <v>928</v>
      </c>
      <c r="E17" s="20" t="s">
        <v>11</v>
      </c>
      <c r="F17" s="20" t="s">
        <v>8</v>
      </c>
      <c r="G17" s="21"/>
      <c r="H17" s="21"/>
      <c r="I17" s="21"/>
      <c r="J17" s="24"/>
      <c r="K17" s="274" t="s">
        <v>12</v>
      </c>
    </row>
    <row r="18" spans="1:11" ht="45" customHeight="1" x14ac:dyDescent="0.3">
      <c r="A18" s="20" t="s">
        <v>356</v>
      </c>
      <c r="B18" s="261" t="s">
        <v>347</v>
      </c>
      <c r="C18" s="261" t="s">
        <v>357</v>
      </c>
      <c r="D18" s="20" t="s">
        <v>928</v>
      </c>
      <c r="E18" s="20" t="s">
        <v>11</v>
      </c>
      <c r="F18" s="20" t="s">
        <v>8</v>
      </c>
      <c r="G18" s="21"/>
      <c r="H18" s="21"/>
      <c r="I18" s="21"/>
      <c r="J18" s="24"/>
      <c r="K18" s="274" t="s">
        <v>12</v>
      </c>
    </row>
    <row r="19" spans="1:11" ht="45" customHeight="1" x14ac:dyDescent="0.3">
      <c r="A19" s="20" t="s">
        <v>358</v>
      </c>
      <c r="B19" s="261" t="s">
        <v>359</v>
      </c>
      <c r="C19" s="261" t="s">
        <v>360</v>
      </c>
      <c r="D19" s="20" t="s">
        <v>928</v>
      </c>
      <c r="E19" s="20" t="s">
        <v>11</v>
      </c>
      <c r="F19" s="20" t="s">
        <v>8</v>
      </c>
      <c r="G19" s="21"/>
      <c r="H19" s="21"/>
      <c r="I19" s="21"/>
      <c r="J19" s="24"/>
      <c r="K19" s="274" t="s">
        <v>12</v>
      </c>
    </row>
    <row r="20" spans="1:11" ht="45" customHeight="1" x14ac:dyDescent="0.3">
      <c r="A20" s="20" t="s">
        <v>361</v>
      </c>
      <c r="B20" s="261" t="s">
        <v>362</v>
      </c>
      <c r="C20" s="261" t="s">
        <v>363</v>
      </c>
      <c r="D20" s="20" t="s">
        <v>928</v>
      </c>
      <c r="E20" s="20" t="s">
        <v>11</v>
      </c>
      <c r="F20" s="20" t="s">
        <v>8</v>
      </c>
      <c r="G20" s="21"/>
      <c r="H20" s="21"/>
      <c r="I20" s="21"/>
      <c r="J20" s="24"/>
      <c r="K20" s="274" t="s">
        <v>12</v>
      </c>
    </row>
    <row r="21" spans="1:11" ht="45" customHeight="1" x14ac:dyDescent="0.3">
      <c r="A21" s="20" t="s">
        <v>364</v>
      </c>
      <c r="B21" s="261" t="s">
        <v>365</v>
      </c>
      <c r="C21" s="261" t="s">
        <v>366</v>
      </c>
      <c r="D21" s="20" t="s">
        <v>928</v>
      </c>
      <c r="E21" s="20" t="s">
        <v>11</v>
      </c>
      <c r="F21" s="20" t="s">
        <v>8</v>
      </c>
      <c r="G21" s="21"/>
      <c r="H21" s="21"/>
      <c r="I21" s="21"/>
      <c r="J21" s="24"/>
      <c r="K21" s="274" t="s">
        <v>12</v>
      </c>
    </row>
    <row r="22" spans="1:11" ht="45" customHeight="1" x14ac:dyDescent="0.3">
      <c r="A22" s="20" t="s">
        <v>367</v>
      </c>
      <c r="B22" s="261" t="s">
        <v>368</v>
      </c>
      <c r="C22" s="261" t="s">
        <v>369</v>
      </c>
      <c r="D22" s="20" t="s">
        <v>928</v>
      </c>
      <c r="E22" s="20" t="s">
        <v>11</v>
      </c>
      <c r="F22" s="20" t="s">
        <v>8</v>
      </c>
      <c r="G22" s="21"/>
      <c r="H22" s="21"/>
      <c r="I22" s="21"/>
      <c r="J22" s="24"/>
      <c r="K22" s="274" t="s">
        <v>12</v>
      </c>
    </row>
    <row r="23" spans="1:11" ht="45" customHeight="1" x14ac:dyDescent="0.3">
      <c r="A23" s="20" t="s">
        <v>370</v>
      </c>
      <c r="B23" s="261" t="s">
        <v>365</v>
      </c>
      <c r="C23" s="261" t="s">
        <v>371</v>
      </c>
      <c r="D23" s="20" t="s">
        <v>928</v>
      </c>
      <c r="E23" s="20" t="s">
        <v>11</v>
      </c>
      <c r="F23" s="20" t="s">
        <v>8</v>
      </c>
      <c r="G23" s="21"/>
      <c r="H23" s="21"/>
      <c r="I23" s="21"/>
      <c r="J23" s="24"/>
      <c r="K23" s="274" t="s">
        <v>372</v>
      </c>
    </row>
    <row r="24" spans="1:11" ht="45" customHeight="1" x14ac:dyDescent="0.3">
      <c r="A24" s="20" t="s">
        <v>373</v>
      </c>
      <c r="B24" s="261" t="s">
        <v>374</v>
      </c>
      <c r="C24" s="261" t="s">
        <v>375</v>
      </c>
      <c r="D24" s="20" t="s">
        <v>928</v>
      </c>
      <c r="E24" s="20" t="s">
        <v>11</v>
      </c>
      <c r="F24" s="20" t="s">
        <v>8</v>
      </c>
      <c r="G24" s="21"/>
      <c r="H24" s="21"/>
      <c r="I24" s="21"/>
      <c r="J24" s="24"/>
      <c r="K24" s="274" t="s">
        <v>12</v>
      </c>
    </row>
    <row r="25" spans="1:11" ht="45" customHeight="1" x14ac:dyDescent="0.3">
      <c r="A25" s="20" t="s">
        <v>376</v>
      </c>
      <c r="B25" s="261" t="s">
        <v>377</v>
      </c>
      <c r="C25" s="261" t="s">
        <v>378</v>
      </c>
      <c r="D25" s="20" t="s">
        <v>928</v>
      </c>
      <c r="E25" s="20" t="s">
        <v>7</v>
      </c>
      <c r="F25" s="20" t="s">
        <v>8</v>
      </c>
      <c r="G25" s="21"/>
      <c r="H25" s="21"/>
      <c r="I25" s="21"/>
      <c r="J25" s="24"/>
      <c r="K25" s="274" t="s">
        <v>12</v>
      </c>
    </row>
    <row r="26" spans="1:11" ht="55.05" customHeight="1" x14ac:dyDescent="0.3">
      <c r="A26" s="20" t="s">
        <v>415</v>
      </c>
      <c r="B26" s="261" t="s">
        <v>416</v>
      </c>
      <c r="C26" s="261" t="s">
        <v>417</v>
      </c>
      <c r="D26" s="20" t="s">
        <v>928</v>
      </c>
      <c r="E26" s="20" t="s">
        <v>7</v>
      </c>
      <c r="F26" s="20" t="s">
        <v>8</v>
      </c>
      <c r="G26" s="21"/>
      <c r="H26" s="21"/>
      <c r="I26" s="21"/>
      <c r="J26" s="24"/>
      <c r="K26" s="274"/>
    </row>
    <row r="27" spans="1:11" ht="55.05" customHeight="1" x14ac:dyDescent="0.3">
      <c r="A27" s="20" t="s">
        <v>418</v>
      </c>
      <c r="B27" s="261" t="s">
        <v>416</v>
      </c>
      <c r="C27" s="261" t="s">
        <v>419</v>
      </c>
      <c r="D27" s="20" t="s">
        <v>928</v>
      </c>
      <c r="E27" s="20" t="s">
        <v>7</v>
      </c>
      <c r="F27" s="20" t="s">
        <v>8</v>
      </c>
      <c r="G27" s="21"/>
      <c r="H27" s="21"/>
      <c r="I27" s="21"/>
      <c r="J27" s="24"/>
      <c r="K27" s="274"/>
    </row>
    <row r="28" spans="1:11" ht="55.05" customHeight="1" x14ac:dyDescent="0.3">
      <c r="A28" s="20" t="s">
        <v>420</v>
      </c>
      <c r="B28" s="261" t="s">
        <v>421</v>
      </c>
      <c r="C28" s="261" t="s">
        <v>417</v>
      </c>
      <c r="D28" s="20" t="s">
        <v>928</v>
      </c>
      <c r="E28" s="20" t="s">
        <v>7</v>
      </c>
      <c r="F28" s="20" t="s">
        <v>8</v>
      </c>
      <c r="G28" s="21"/>
      <c r="H28" s="21"/>
      <c r="I28" s="21"/>
      <c r="J28" s="24"/>
      <c r="K28" s="274"/>
    </row>
    <row r="29" spans="1:11" ht="55.05" customHeight="1" x14ac:dyDescent="0.3">
      <c r="A29" s="20" t="s">
        <v>422</v>
      </c>
      <c r="B29" s="261" t="s">
        <v>421</v>
      </c>
      <c r="C29" s="261" t="s">
        <v>419</v>
      </c>
      <c r="D29" s="20" t="s">
        <v>928</v>
      </c>
      <c r="E29" s="20" t="s">
        <v>7</v>
      </c>
      <c r="F29" s="20" t="s">
        <v>8</v>
      </c>
      <c r="G29" s="21"/>
      <c r="H29" s="21"/>
      <c r="I29" s="21"/>
      <c r="J29" s="24"/>
      <c r="K29" s="274"/>
    </row>
  </sheetData>
  <conditionalFormatting sqref="A3:I29">
    <cfRule type="expression" dxfId="35" priority="1">
      <formula>$F3="d"</formula>
    </cfRule>
    <cfRule type="expression" dxfId="34" priority="2">
      <formula>$F3="m"</formula>
    </cfRule>
  </conditionalFormatting>
  <conditionalFormatting sqref="A3:K29">
    <cfRule type="expression" dxfId="33" priority="3">
      <formula>$F3="v"</formula>
    </cfRule>
    <cfRule type="expression" dxfId="32" priority="4">
      <formula>$F3="no"</formula>
    </cfRule>
  </conditionalFormatting>
  <pageMargins left="0.7" right="0.2" top="0.25" bottom="0.2" header="0.05" footer="0.3"/>
  <pageSetup orientation="landscape"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A4A97-AA43-4717-B6D0-5C2ECC6B163D}">
  <dimension ref="A2:K17"/>
  <sheetViews>
    <sheetView zoomScaleNormal="100" workbookViewId="0">
      <selection activeCell="A2" sqref="A2:C2"/>
    </sheetView>
  </sheetViews>
  <sheetFormatPr defaultRowHeight="14.4" x14ac:dyDescent="0.3"/>
  <cols>
    <col min="1" max="1" width="17.33203125" customWidth="1"/>
    <col min="2" max="3" width="16.6640625" customWidth="1"/>
    <col min="4" max="6" width="3.6640625" customWidth="1"/>
    <col min="7" max="9" width="8.33203125" customWidth="1"/>
    <col min="10" max="10" width="35.6640625" customWidth="1"/>
    <col min="11" max="11" width="5.5546875" customWidth="1"/>
  </cols>
  <sheetData>
    <row r="2" spans="1:11" ht="31.2" x14ac:dyDescent="0.3">
      <c r="A2" s="316" t="s">
        <v>0</v>
      </c>
      <c r="B2" s="316" t="s">
        <v>593</v>
      </c>
      <c r="C2" s="316" t="s">
        <v>594</v>
      </c>
      <c r="D2" s="315" t="s">
        <v>3</v>
      </c>
      <c r="E2" s="315" t="s">
        <v>4</v>
      </c>
      <c r="F2" s="315" t="s">
        <v>433</v>
      </c>
      <c r="G2" s="5" t="s">
        <v>16</v>
      </c>
      <c r="H2" s="5" t="s">
        <v>17</v>
      </c>
      <c r="I2" s="5" t="s">
        <v>18</v>
      </c>
      <c r="J2" s="312" t="s">
        <v>15</v>
      </c>
      <c r="K2" s="5" t="s">
        <v>6</v>
      </c>
    </row>
    <row r="3" spans="1:11" ht="45" customHeight="1" x14ac:dyDescent="0.3">
      <c r="A3" s="290" t="s">
        <v>91</v>
      </c>
      <c r="B3" s="277" t="s">
        <v>92</v>
      </c>
      <c r="C3" s="277" t="s">
        <v>93</v>
      </c>
      <c r="D3" s="2" t="s">
        <v>928</v>
      </c>
      <c r="E3" s="2" t="s">
        <v>11</v>
      </c>
      <c r="F3" s="2" t="s">
        <v>8</v>
      </c>
      <c r="G3" s="3"/>
      <c r="H3" s="266"/>
      <c r="I3" s="11"/>
      <c r="J3" s="1"/>
      <c r="K3" s="2"/>
    </row>
    <row r="4" spans="1:11" ht="45" customHeight="1" x14ac:dyDescent="0.3">
      <c r="A4" s="290" t="s">
        <v>95</v>
      </c>
      <c r="B4" s="277" t="s">
        <v>96</v>
      </c>
      <c r="C4" s="277" t="s">
        <v>97</v>
      </c>
      <c r="D4" s="2" t="s">
        <v>928</v>
      </c>
      <c r="E4" s="2" t="s">
        <v>11</v>
      </c>
      <c r="F4" s="2" t="s">
        <v>8</v>
      </c>
      <c r="G4" s="3"/>
      <c r="H4" s="266"/>
      <c r="I4" s="11"/>
      <c r="J4" s="1"/>
      <c r="K4" s="2" t="s">
        <v>14</v>
      </c>
    </row>
    <row r="5" spans="1:11" ht="45" customHeight="1" x14ac:dyDescent="0.3">
      <c r="A5" s="290" t="s">
        <v>139</v>
      </c>
      <c r="B5" s="277" t="s">
        <v>140</v>
      </c>
      <c r="C5" s="277" t="s">
        <v>141</v>
      </c>
      <c r="D5" s="2" t="s">
        <v>931</v>
      </c>
      <c r="E5" s="2" t="s">
        <v>11</v>
      </c>
      <c r="F5" s="2" t="s">
        <v>8</v>
      </c>
      <c r="G5" s="3"/>
      <c r="H5" s="266"/>
      <c r="I5" s="11"/>
      <c r="J5" s="1"/>
      <c r="K5" s="2"/>
    </row>
    <row r="6" spans="1:11" ht="45" customHeight="1" x14ac:dyDescent="0.3">
      <c r="A6" s="290" t="s">
        <v>206</v>
      </c>
      <c r="B6" s="277" t="s">
        <v>207</v>
      </c>
      <c r="C6" s="277" t="s">
        <v>208</v>
      </c>
      <c r="D6" s="2" t="s">
        <v>928</v>
      </c>
      <c r="E6" s="2" t="s">
        <v>11</v>
      </c>
      <c r="F6" s="2" t="s">
        <v>9</v>
      </c>
      <c r="G6" s="3"/>
      <c r="H6" s="266"/>
      <c r="I6" s="11"/>
      <c r="J6" s="1"/>
      <c r="K6" s="2" t="s">
        <v>14</v>
      </c>
    </row>
    <row r="7" spans="1:11" ht="45" customHeight="1" x14ac:dyDescent="0.3">
      <c r="A7" s="290" t="s">
        <v>209</v>
      </c>
      <c r="B7" s="277" t="s">
        <v>210</v>
      </c>
      <c r="C7" s="277" t="s">
        <v>211</v>
      </c>
      <c r="D7" s="2" t="s">
        <v>931</v>
      </c>
      <c r="E7" s="2" t="s">
        <v>11</v>
      </c>
      <c r="F7" s="2" t="s">
        <v>9</v>
      </c>
      <c r="G7" s="3"/>
      <c r="H7" s="266"/>
      <c r="I7" s="11"/>
      <c r="J7" s="1"/>
      <c r="K7" s="2" t="s">
        <v>14</v>
      </c>
    </row>
    <row r="8" spans="1:11" ht="45" customHeight="1" x14ac:dyDescent="0.3">
      <c r="A8" s="290" t="s">
        <v>212</v>
      </c>
      <c r="B8" s="277" t="s">
        <v>213</v>
      </c>
      <c r="C8" s="277" t="s">
        <v>214</v>
      </c>
      <c r="D8" s="2" t="s">
        <v>931</v>
      </c>
      <c r="E8" s="2" t="s">
        <v>11</v>
      </c>
      <c r="F8" s="2" t="s">
        <v>8</v>
      </c>
      <c r="G8" s="3"/>
      <c r="H8" s="266"/>
      <c r="I8" s="11"/>
      <c r="J8" s="1"/>
      <c r="K8" s="2" t="s">
        <v>14</v>
      </c>
    </row>
    <row r="9" spans="1:11" ht="45" customHeight="1" x14ac:dyDescent="0.3">
      <c r="A9" s="5"/>
      <c r="B9" s="6"/>
      <c r="C9" s="6"/>
      <c r="D9" s="2"/>
      <c r="E9" s="2"/>
      <c r="F9" s="2"/>
      <c r="G9" s="3"/>
      <c r="H9" s="3"/>
      <c r="I9" s="11"/>
      <c r="J9" s="1"/>
      <c r="K9" s="2"/>
    </row>
    <row r="10" spans="1:11" ht="45" customHeight="1" x14ac:dyDescent="0.3">
      <c r="A10" s="5"/>
      <c r="B10" s="6"/>
      <c r="C10" s="6"/>
      <c r="D10" s="2"/>
      <c r="E10" s="2"/>
      <c r="F10" s="2"/>
      <c r="G10" s="3"/>
      <c r="H10" s="3"/>
      <c r="I10" s="11"/>
      <c r="J10" s="1"/>
      <c r="K10" s="2"/>
    </row>
    <row r="11" spans="1:11" ht="45" customHeight="1" x14ac:dyDescent="0.3">
      <c r="A11" s="5"/>
      <c r="B11" s="6"/>
      <c r="C11" s="6"/>
      <c r="D11" s="2"/>
      <c r="E11" s="2"/>
      <c r="F11" s="2"/>
      <c r="G11" s="3"/>
      <c r="H11" s="3"/>
      <c r="I11" s="11"/>
      <c r="J11" s="1"/>
      <c r="K11" s="2"/>
    </row>
    <row r="12" spans="1:11" ht="45" customHeight="1" x14ac:dyDescent="0.3">
      <c r="A12" s="5"/>
      <c r="B12" s="6"/>
      <c r="C12" s="6"/>
      <c r="D12" s="2"/>
      <c r="E12" s="2"/>
      <c r="F12" s="2"/>
      <c r="G12" s="3"/>
      <c r="H12" s="3"/>
      <c r="I12" s="11"/>
      <c r="J12" s="1"/>
      <c r="K12" s="2"/>
    </row>
    <row r="13" spans="1:11" ht="45" customHeight="1" x14ac:dyDescent="0.3">
      <c r="A13" s="5"/>
      <c r="B13" s="6"/>
      <c r="C13" s="6"/>
      <c r="D13" s="2"/>
      <c r="E13" s="2"/>
      <c r="F13" s="2"/>
      <c r="G13" s="3"/>
      <c r="H13" s="3"/>
      <c r="I13" s="11"/>
      <c r="J13" s="1"/>
      <c r="K13" s="2"/>
    </row>
    <row r="14" spans="1:11" ht="45" customHeight="1" x14ac:dyDescent="0.3">
      <c r="A14" s="5"/>
      <c r="B14" s="6"/>
      <c r="C14" s="6"/>
      <c r="D14" s="2"/>
      <c r="E14" s="2"/>
      <c r="F14" s="2"/>
      <c r="G14" s="3"/>
      <c r="H14" s="3"/>
      <c r="I14" s="11"/>
      <c r="J14" s="1"/>
      <c r="K14" s="2"/>
    </row>
    <row r="15" spans="1:11" ht="45" customHeight="1" x14ac:dyDescent="0.3">
      <c r="A15" s="5"/>
      <c r="B15" s="6"/>
      <c r="C15" s="6"/>
      <c r="D15" s="2"/>
      <c r="E15" s="2"/>
      <c r="F15" s="2"/>
      <c r="G15" s="3"/>
      <c r="H15" s="3"/>
      <c r="I15" s="11"/>
      <c r="J15" s="1"/>
      <c r="K15" s="2"/>
    </row>
    <row r="16" spans="1:11" ht="45" customHeight="1" x14ac:dyDescent="0.3">
      <c r="A16" s="5"/>
      <c r="B16" s="6"/>
      <c r="C16" s="6"/>
      <c r="D16" s="2"/>
      <c r="E16" s="2"/>
      <c r="F16" s="2"/>
      <c r="G16" s="3"/>
      <c r="H16" s="3"/>
      <c r="I16" s="11"/>
      <c r="J16" s="1"/>
      <c r="K16" s="2"/>
    </row>
    <row r="17" spans="1:11" ht="45" customHeight="1" x14ac:dyDescent="0.3">
      <c r="A17" s="5"/>
      <c r="B17" s="6"/>
      <c r="C17" s="6"/>
      <c r="D17" s="2"/>
      <c r="E17" s="2"/>
      <c r="F17" s="2"/>
      <c r="G17" s="3"/>
      <c r="H17" s="3"/>
      <c r="I17" s="11"/>
      <c r="J17" s="1"/>
      <c r="K17" s="2"/>
    </row>
  </sheetData>
  <conditionalFormatting sqref="A3:I17">
    <cfRule type="expression" dxfId="31" priority="1">
      <formula>$F3="d"</formula>
    </cfRule>
    <cfRule type="expression" dxfId="30" priority="2">
      <formula>$F3="m"</formula>
    </cfRule>
  </conditionalFormatting>
  <conditionalFormatting sqref="A3:K17">
    <cfRule type="expression" dxfId="29" priority="3">
      <formula>+$F3="v"</formula>
    </cfRule>
    <cfRule type="expression" dxfId="28" priority="4">
      <formula>$F3="no"</formula>
    </cfRule>
  </conditionalFormatting>
  <pageMargins left="0.7" right="0.2" top="0.25" bottom="0.2" header="0.05" footer="0.3"/>
  <pageSetup orientation="landscape"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F6051-284D-4B46-8725-D2E780E2570C}">
  <dimension ref="A2:K48"/>
  <sheetViews>
    <sheetView topLeftCell="A8" workbookViewId="0">
      <selection activeCell="A2" sqref="A2:C2"/>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1" ht="31.2" x14ac:dyDescent="0.3">
      <c r="A2" s="316" t="s">
        <v>0</v>
      </c>
      <c r="B2" s="316" t="s">
        <v>593</v>
      </c>
      <c r="C2" s="316" t="s">
        <v>594</v>
      </c>
      <c r="D2" s="315" t="s">
        <v>3</v>
      </c>
      <c r="E2" s="315" t="s">
        <v>4</v>
      </c>
      <c r="F2" s="315" t="s">
        <v>433</v>
      </c>
      <c r="G2" s="5" t="s">
        <v>16</v>
      </c>
      <c r="H2" s="5" t="s">
        <v>17</v>
      </c>
      <c r="I2" s="5" t="s">
        <v>18</v>
      </c>
      <c r="J2" s="312" t="s">
        <v>15</v>
      </c>
      <c r="K2" s="5" t="s">
        <v>6</v>
      </c>
    </row>
    <row r="3" spans="1:11" ht="45" customHeight="1" x14ac:dyDescent="0.3">
      <c r="A3" s="290" t="s">
        <v>62</v>
      </c>
      <c r="B3" s="277" t="s">
        <v>63</v>
      </c>
      <c r="C3" s="277" t="s">
        <v>64</v>
      </c>
      <c r="D3" s="2" t="s">
        <v>929</v>
      </c>
      <c r="E3" s="2" t="s">
        <v>11</v>
      </c>
      <c r="F3" s="2" t="s">
        <v>9</v>
      </c>
      <c r="G3" s="3"/>
      <c r="H3" s="266"/>
      <c r="I3" s="11"/>
      <c r="J3" s="278"/>
      <c r="K3" s="2"/>
    </row>
    <row r="4" spans="1:11" ht="45" customHeight="1" x14ac:dyDescent="0.3">
      <c r="A4" s="290" t="s">
        <v>66</v>
      </c>
      <c r="B4" s="277" t="s">
        <v>67</v>
      </c>
      <c r="C4" s="277" t="s">
        <v>68</v>
      </c>
      <c r="D4" s="2" t="s">
        <v>929</v>
      </c>
      <c r="E4" s="2" t="s">
        <v>11</v>
      </c>
      <c r="F4" s="2" t="s">
        <v>9</v>
      </c>
      <c r="G4" s="3"/>
      <c r="H4" s="266"/>
      <c r="I4" s="11"/>
      <c r="J4" s="1"/>
      <c r="K4" s="2"/>
    </row>
    <row r="5" spans="1:11" ht="45" customHeight="1" x14ac:dyDescent="0.3">
      <c r="A5" s="290" t="s">
        <v>69</v>
      </c>
      <c r="B5" s="277" t="s">
        <v>70</v>
      </c>
      <c r="C5" s="277" t="s">
        <v>71</v>
      </c>
      <c r="D5" s="2" t="s">
        <v>929</v>
      </c>
      <c r="E5" s="2" t="s">
        <v>11</v>
      </c>
      <c r="F5" s="2" t="s">
        <v>9</v>
      </c>
      <c r="G5" s="3"/>
      <c r="H5" s="266"/>
      <c r="I5" s="11"/>
      <c r="J5" s="1"/>
      <c r="K5" s="2"/>
    </row>
    <row r="6" spans="1:11" ht="45" customHeight="1" x14ac:dyDescent="0.3">
      <c r="A6" s="290" t="s">
        <v>72</v>
      </c>
      <c r="B6" s="277" t="s">
        <v>73</v>
      </c>
      <c r="C6" s="277" t="s">
        <v>74</v>
      </c>
      <c r="D6" s="2" t="s">
        <v>929</v>
      </c>
      <c r="E6" s="2" t="s">
        <v>11</v>
      </c>
      <c r="F6" s="2" t="s">
        <v>9</v>
      </c>
      <c r="G6" s="3"/>
      <c r="H6" s="266"/>
      <c r="I6" s="11"/>
      <c r="J6" s="1"/>
      <c r="K6" s="2"/>
    </row>
    <row r="7" spans="1:11" ht="45" customHeight="1" x14ac:dyDescent="0.3">
      <c r="A7" s="290" t="s">
        <v>115</v>
      </c>
      <c r="B7" s="277" t="s">
        <v>116</v>
      </c>
      <c r="C7" s="277" t="s">
        <v>117</v>
      </c>
      <c r="D7" s="2" t="s">
        <v>929</v>
      </c>
      <c r="E7" s="2" t="s">
        <v>11</v>
      </c>
      <c r="F7" s="2" t="s">
        <v>8</v>
      </c>
      <c r="G7" s="3"/>
      <c r="H7" s="266"/>
      <c r="I7" s="11"/>
      <c r="J7" s="1"/>
      <c r="K7" s="2"/>
    </row>
    <row r="8" spans="1:11" ht="45" customHeight="1" x14ac:dyDescent="0.3">
      <c r="A8" s="290" t="s">
        <v>118</v>
      </c>
      <c r="B8" s="277" t="s">
        <v>116</v>
      </c>
      <c r="C8" s="277" t="s">
        <v>119</v>
      </c>
      <c r="D8" s="2" t="s">
        <v>929</v>
      </c>
      <c r="E8" s="2" t="s">
        <v>11</v>
      </c>
      <c r="F8" s="2" t="s">
        <v>8</v>
      </c>
      <c r="G8" s="3"/>
      <c r="H8" s="266"/>
      <c r="I8" s="11"/>
      <c r="J8" s="1"/>
      <c r="K8" s="2"/>
    </row>
    <row r="9" spans="1:11" ht="45" customHeight="1" x14ac:dyDescent="0.3">
      <c r="A9" s="290" t="s">
        <v>120</v>
      </c>
      <c r="B9" s="277" t="s">
        <v>121</v>
      </c>
      <c r="C9" s="277" t="s">
        <v>122</v>
      </c>
      <c r="D9" s="2" t="s">
        <v>929</v>
      </c>
      <c r="E9" s="2" t="s">
        <v>11</v>
      </c>
      <c r="F9" s="2" t="s">
        <v>8</v>
      </c>
      <c r="G9" s="3"/>
      <c r="H9" s="266"/>
      <c r="I9" s="11"/>
      <c r="J9" s="1"/>
      <c r="K9" s="2"/>
    </row>
    <row r="10" spans="1:11" ht="45" customHeight="1" x14ac:dyDescent="0.3">
      <c r="A10" s="290" t="s">
        <v>123</v>
      </c>
      <c r="B10" s="277" t="s">
        <v>124</v>
      </c>
      <c r="C10" s="277" t="s">
        <v>125</v>
      </c>
      <c r="D10" s="2" t="s">
        <v>929</v>
      </c>
      <c r="E10" s="2" t="s">
        <v>11</v>
      </c>
      <c r="F10" s="2" t="s">
        <v>8</v>
      </c>
      <c r="G10" s="3"/>
      <c r="H10" s="266"/>
      <c r="I10" s="11"/>
      <c r="J10" s="1"/>
      <c r="K10" s="2"/>
    </row>
    <row r="11" spans="1:11" ht="45" customHeight="1" x14ac:dyDescent="0.3">
      <c r="A11" s="290" t="s">
        <v>725</v>
      </c>
      <c r="B11" s="277" t="s">
        <v>726</v>
      </c>
      <c r="C11" s="277" t="s">
        <v>727</v>
      </c>
      <c r="D11" s="2" t="s">
        <v>928</v>
      </c>
      <c r="E11" s="2" t="s">
        <v>7</v>
      </c>
      <c r="F11" s="2" t="s">
        <v>9</v>
      </c>
      <c r="G11" s="3"/>
      <c r="H11" s="266"/>
      <c r="I11" s="11"/>
      <c r="J11" s="1"/>
      <c r="K11" s="2"/>
    </row>
    <row r="12" spans="1:11" ht="45" customHeight="1" x14ac:dyDescent="0.3">
      <c r="A12" s="290" t="s">
        <v>298</v>
      </c>
      <c r="B12" s="277" t="s">
        <v>299</v>
      </c>
      <c r="C12" s="277" t="s">
        <v>300</v>
      </c>
      <c r="D12" s="2" t="s">
        <v>929</v>
      </c>
      <c r="E12" s="2" t="s">
        <v>11</v>
      </c>
      <c r="F12" s="2" t="s">
        <v>9</v>
      </c>
      <c r="G12" s="3"/>
      <c r="H12" s="266"/>
      <c r="I12" s="11"/>
      <c r="J12" s="1"/>
      <c r="K12" s="2"/>
    </row>
    <row r="13" spans="1:11" ht="45" customHeight="1" x14ac:dyDescent="0.3">
      <c r="A13" s="290" t="s">
        <v>301</v>
      </c>
      <c r="B13" s="277" t="s">
        <v>302</v>
      </c>
      <c r="C13" s="277" t="s">
        <v>303</v>
      </c>
      <c r="D13" s="2" t="s">
        <v>929</v>
      </c>
      <c r="E13" s="2" t="s">
        <v>11</v>
      </c>
      <c r="F13" s="2" t="s">
        <v>9</v>
      </c>
      <c r="G13" s="3"/>
      <c r="H13" s="266"/>
      <c r="I13" s="11"/>
      <c r="J13" s="1"/>
      <c r="K13" s="2"/>
    </row>
    <row r="14" spans="1:11" ht="45" customHeight="1" x14ac:dyDescent="0.3">
      <c r="A14" s="290" t="s">
        <v>304</v>
      </c>
      <c r="B14" s="277" t="s">
        <v>305</v>
      </c>
      <c r="C14" s="277" t="s">
        <v>306</v>
      </c>
      <c r="D14" s="2" t="s">
        <v>929</v>
      </c>
      <c r="E14" s="2" t="s">
        <v>11</v>
      </c>
      <c r="F14" s="2" t="s">
        <v>9</v>
      </c>
      <c r="G14" s="3"/>
      <c r="H14" s="266"/>
      <c r="I14" s="11"/>
      <c r="J14" s="1"/>
      <c r="K14" s="2"/>
    </row>
    <row r="15" spans="1:11" ht="45" customHeight="1" x14ac:dyDescent="0.3">
      <c r="A15" s="22" t="s">
        <v>307</v>
      </c>
      <c r="B15" s="10" t="s">
        <v>308</v>
      </c>
      <c r="C15" s="10" t="s">
        <v>309</v>
      </c>
      <c r="D15" s="2" t="s">
        <v>929</v>
      </c>
      <c r="E15" s="2" t="s">
        <v>11</v>
      </c>
      <c r="F15" s="2" t="s">
        <v>9</v>
      </c>
      <c r="G15" s="3"/>
      <c r="H15" s="3"/>
      <c r="I15" s="3"/>
      <c r="J15" s="9"/>
      <c r="K15" s="2"/>
    </row>
    <row r="16" spans="1:11" ht="45" customHeight="1" x14ac:dyDescent="0.3">
      <c r="A16" s="5"/>
      <c r="B16" s="10"/>
      <c r="C16" s="10"/>
      <c r="D16" s="2"/>
      <c r="E16" s="2"/>
      <c r="F16" s="2"/>
      <c r="G16" s="3"/>
      <c r="H16" s="3"/>
      <c r="I16" s="3"/>
      <c r="J16" s="9"/>
      <c r="K16" s="2"/>
    </row>
    <row r="17" spans="1:11" ht="45" customHeight="1" x14ac:dyDescent="0.3">
      <c r="A17" s="5"/>
      <c r="B17" s="10"/>
      <c r="C17" s="10"/>
      <c r="D17" s="2"/>
      <c r="E17" s="2"/>
      <c r="F17" s="2"/>
      <c r="G17" s="3"/>
      <c r="H17" s="3"/>
      <c r="I17" s="3"/>
      <c r="J17" s="9"/>
      <c r="K17" s="2"/>
    </row>
    <row r="18" spans="1:11" ht="45" customHeight="1" x14ac:dyDescent="0.3">
      <c r="A18" s="5"/>
      <c r="B18" s="10"/>
      <c r="C18" s="10"/>
      <c r="D18" s="2"/>
      <c r="E18" s="2"/>
      <c r="F18" s="2"/>
      <c r="G18" s="3"/>
      <c r="H18" s="3"/>
      <c r="I18" s="3"/>
      <c r="J18" s="9"/>
      <c r="K18" s="2"/>
    </row>
    <row r="19" spans="1:11" ht="45" customHeight="1" x14ac:dyDescent="0.3">
      <c r="A19" s="5"/>
      <c r="B19" s="10"/>
      <c r="C19" s="10"/>
      <c r="D19" s="2"/>
      <c r="E19" s="2"/>
      <c r="F19" s="2"/>
      <c r="G19" s="3"/>
      <c r="H19" s="3"/>
      <c r="I19" s="3"/>
      <c r="J19" s="9"/>
      <c r="K19" s="2"/>
    </row>
    <row r="20" spans="1:11" ht="45" customHeight="1" x14ac:dyDescent="0.3">
      <c r="A20" s="5"/>
      <c r="B20" s="10"/>
      <c r="C20" s="10"/>
      <c r="D20" s="2"/>
      <c r="E20" s="2"/>
      <c r="F20" s="2"/>
      <c r="G20" s="3"/>
      <c r="H20" s="3"/>
      <c r="I20" s="3"/>
      <c r="J20" s="9"/>
      <c r="K20" s="2"/>
    </row>
    <row r="21" spans="1:11" ht="45" customHeight="1" x14ac:dyDescent="0.3">
      <c r="A21" s="5"/>
      <c r="B21" s="10"/>
      <c r="C21" s="10"/>
      <c r="D21" s="2"/>
      <c r="E21" s="2"/>
      <c r="F21" s="2"/>
      <c r="G21" s="3"/>
      <c r="H21" s="3"/>
      <c r="I21" s="3"/>
      <c r="J21" s="9"/>
      <c r="K21" s="2"/>
    </row>
    <row r="22" spans="1:11" ht="45" customHeight="1" x14ac:dyDescent="0.3">
      <c r="A22" s="5"/>
      <c r="B22" s="10"/>
      <c r="C22" s="10"/>
      <c r="D22" s="2"/>
      <c r="E22" s="2"/>
      <c r="F22" s="2"/>
      <c r="G22" s="3"/>
      <c r="H22" s="3"/>
      <c r="I22" s="3"/>
      <c r="J22" s="9"/>
      <c r="K22" s="2"/>
    </row>
    <row r="23" spans="1:11" ht="45" customHeight="1" x14ac:dyDescent="0.3">
      <c r="A23" s="5"/>
      <c r="B23" s="10"/>
      <c r="C23" s="10"/>
      <c r="D23" s="2"/>
      <c r="E23" s="2"/>
      <c r="F23" s="2"/>
      <c r="G23" s="3"/>
      <c r="H23" s="3"/>
      <c r="I23" s="3"/>
      <c r="J23" s="9"/>
      <c r="K23" s="2"/>
    </row>
    <row r="24" spans="1:11" ht="45" customHeight="1" x14ac:dyDescent="0.3">
      <c r="A24" s="5"/>
      <c r="B24" s="10"/>
      <c r="C24" s="10"/>
      <c r="D24" s="2"/>
      <c r="E24" s="2"/>
      <c r="F24" s="2"/>
      <c r="G24" s="3"/>
      <c r="H24" s="3"/>
      <c r="I24" s="3"/>
      <c r="J24" s="9"/>
      <c r="K24" s="2"/>
    </row>
    <row r="25" spans="1:11" ht="45" customHeight="1" x14ac:dyDescent="0.3">
      <c r="A25" s="5"/>
      <c r="B25" s="10"/>
      <c r="C25" s="10"/>
      <c r="D25" s="2"/>
      <c r="E25" s="2"/>
      <c r="F25" s="2"/>
      <c r="G25" s="3"/>
      <c r="H25" s="3"/>
      <c r="I25" s="3"/>
      <c r="J25" s="9"/>
      <c r="K25" s="2"/>
    </row>
    <row r="26" spans="1:11" ht="45" customHeight="1" x14ac:dyDescent="0.3">
      <c r="A26" s="5"/>
      <c r="B26" s="10"/>
      <c r="C26" s="10"/>
      <c r="D26" s="2"/>
      <c r="E26" s="2"/>
      <c r="F26" s="2"/>
      <c r="G26" s="3"/>
      <c r="H26" s="3"/>
      <c r="I26" s="3"/>
      <c r="J26" s="9"/>
      <c r="K26" s="2"/>
    </row>
    <row r="27" spans="1:11" ht="45" customHeight="1" x14ac:dyDescent="0.3">
      <c r="A27" s="5"/>
      <c r="B27" s="10"/>
      <c r="C27" s="10"/>
      <c r="D27" s="2"/>
      <c r="E27" s="2"/>
      <c r="F27" s="2"/>
      <c r="G27" s="3"/>
      <c r="H27" s="3"/>
      <c r="I27" s="3"/>
      <c r="J27" s="9"/>
      <c r="K27" s="2"/>
    </row>
    <row r="28" spans="1:11" ht="45" customHeight="1" x14ac:dyDescent="0.3">
      <c r="A28" s="5"/>
      <c r="B28" s="10"/>
      <c r="C28" s="10"/>
      <c r="D28" s="2"/>
      <c r="E28" s="2"/>
      <c r="F28" s="2"/>
      <c r="G28" s="3"/>
      <c r="H28" s="3"/>
      <c r="I28" s="3"/>
      <c r="J28" s="9"/>
      <c r="K28" s="2"/>
    </row>
    <row r="29" spans="1:11" ht="45" customHeight="1" x14ac:dyDescent="0.3">
      <c r="A29" s="5"/>
      <c r="B29" s="10"/>
      <c r="C29" s="10"/>
      <c r="D29" s="2"/>
      <c r="E29" s="2"/>
      <c r="F29" s="2"/>
      <c r="G29" s="3"/>
      <c r="H29" s="3"/>
      <c r="I29" s="3"/>
      <c r="J29" s="9"/>
      <c r="K29" s="2"/>
    </row>
    <row r="30" spans="1:11" ht="45" customHeight="1" x14ac:dyDescent="0.3">
      <c r="A30" s="5"/>
      <c r="B30" s="10"/>
      <c r="C30" s="10"/>
      <c r="D30" s="2"/>
      <c r="E30" s="2"/>
      <c r="F30" s="2"/>
      <c r="G30" s="3"/>
      <c r="H30" s="3"/>
      <c r="I30" s="3"/>
      <c r="J30" s="9"/>
      <c r="K30" s="2"/>
    </row>
    <row r="31" spans="1:11" ht="45" customHeight="1" x14ac:dyDescent="0.3">
      <c r="A31" s="5"/>
      <c r="B31" s="10"/>
      <c r="C31" s="10"/>
      <c r="D31" s="2"/>
      <c r="E31" s="2"/>
      <c r="F31" s="2"/>
      <c r="G31" s="3"/>
      <c r="H31" s="3"/>
      <c r="I31" s="3"/>
      <c r="J31" s="9"/>
      <c r="K31" s="2"/>
    </row>
    <row r="32" spans="1:11" ht="45" customHeight="1" x14ac:dyDescent="0.3">
      <c r="A32" s="5"/>
      <c r="B32" s="10"/>
      <c r="C32" s="10"/>
      <c r="D32" s="2"/>
      <c r="E32" s="2"/>
      <c r="F32" s="2"/>
      <c r="G32" s="3"/>
      <c r="H32" s="3"/>
      <c r="I32" s="3"/>
      <c r="J32" s="9"/>
      <c r="K32" s="2"/>
    </row>
    <row r="33" spans="1:11" ht="45" customHeight="1" x14ac:dyDescent="0.3">
      <c r="A33" s="5"/>
      <c r="B33" s="10"/>
      <c r="C33" s="10"/>
      <c r="D33" s="2"/>
      <c r="E33" s="2"/>
      <c r="F33" s="2"/>
      <c r="G33" s="3"/>
      <c r="H33" s="3"/>
      <c r="I33" s="3"/>
      <c r="J33" s="9"/>
      <c r="K33" s="2"/>
    </row>
    <row r="34" spans="1:11" ht="45" customHeight="1" x14ac:dyDescent="0.3">
      <c r="A34" s="5"/>
      <c r="B34" s="10"/>
      <c r="C34" s="10"/>
      <c r="D34" s="2"/>
      <c r="E34" s="2"/>
      <c r="F34" s="2"/>
      <c r="G34" s="3"/>
      <c r="H34" s="3"/>
      <c r="I34" s="3"/>
      <c r="J34" s="9"/>
      <c r="K34" s="2"/>
    </row>
    <row r="35" spans="1:11" ht="45" customHeight="1" x14ac:dyDescent="0.3">
      <c r="A35" s="5"/>
      <c r="B35" s="10"/>
      <c r="C35" s="10"/>
      <c r="D35" s="2"/>
      <c r="E35" s="2"/>
      <c r="F35" s="2"/>
      <c r="G35" s="3"/>
      <c r="H35" s="3"/>
      <c r="I35" s="3"/>
      <c r="J35" s="9"/>
      <c r="K35" s="2"/>
    </row>
    <row r="36" spans="1:11" ht="45" customHeight="1" x14ac:dyDescent="0.3">
      <c r="A36" s="5"/>
      <c r="B36" s="10"/>
      <c r="C36" s="10"/>
      <c r="D36" s="2"/>
      <c r="E36" s="2"/>
      <c r="F36" s="2"/>
      <c r="G36" s="3"/>
      <c r="H36" s="3"/>
      <c r="I36" s="3"/>
      <c r="J36" s="9"/>
      <c r="K36" s="2"/>
    </row>
    <row r="37" spans="1:11" ht="45" customHeight="1" x14ac:dyDescent="0.3">
      <c r="A37" s="5"/>
      <c r="B37" s="10"/>
      <c r="C37" s="10"/>
      <c r="D37" s="2"/>
      <c r="E37" s="2"/>
      <c r="F37" s="2"/>
      <c r="G37" s="3"/>
      <c r="H37" s="3"/>
      <c r="I37" s="3"/>
      <c r="J37" s="9"/>
      <c r="K37" s="2"/>
    </row>
    <row r="38" spans="1:11" ht="45" customHeight="1" x14ac:dyDescent="0.3">
      <c r="A38" s="5"/>
      <c r="B38" s="10"/>
      <c r="C38" s="10"/>
      <c r="D38" s="2"/>
      <c r="E38" s="2"/>
      <c r="F38" s="2"/>
      <c r="G38" s="3"/>
      <c r="H38" s="3"/>
      <c r="I38" s="3"/>
      <c r="J38" s="9"/>
      <c r="K38" s="2"/>
    </row>
    <row r="39" spans="1:11" ht="45" customHeight="1" x14ac:dyDescent="0.3">
      <c r="A39" s="5"/>
      <c r="B39" s="10"/>
      <c r="C39" s="10"/>
      <c r="D39" s="2"/>
      <c r="E39" s="2"/>
      <c r="F39" s="2"/>
      <c r="G39" s="3"/>
      <c r="H39" s="3"/>
      <c r="I39" s="3"/>
      <c r="J39" s="9"/>
      <c r="K39" s="2"/>
    </row>
    <row r="40" spans="1:11" ht="45" customHeight="1" x14ac:dyDescent="0.3">
      <c r="A40" s="5"/>
      <c r="B40" s="10"/>
      <c r="C40" s="10"/>
      <c r="D40" s="2"/>
      <c r="E40" s="2"/>
      <c r="F40" s="2"/>
      <c r="G40" s="3"/>
      <c r="H40" s="3"/>
      <c r="I40" s="3"/>
      <c r="J40" s="9"/>
      <c r="K40" s="2"/>
    </row>
    <row r="41" spans="1:11" ht="45" customHeight="1" x14ac:dyDescent="0.3">
      <c r="A41" s="5"/>
      <c r="B41" s="10"/>
      <c r="C41" s="10"/>
      <c r="D41" s="2"/>
      <c r="E41" s="2"/>
      <c r="F41" s="2"/>
      <c r="G41" s="3"/>
      <c r="H41" s="3"/>
      <c r="I41" s="3"/>
      <c r="J41" s="9"/>
      <c r="K41" s="2"/>
    </row>
    <row r="42" spans="1:11" ht="45" customHeight="1" x14ac:dyDescent="0.3">
      <c r="A42" s="5"/>
      <c r="B42" s="10"/>
      <c r="C42" s="10"/>
      <c r="D42" s="2"/>
      <c r="E42" s="2"/>
      <c r="F42" s="2"/>
      <c r="G42" s="3"/>
      <c r="H42" s="3"/>
      <c r="I42" s="3"/>
      <c r="J42" s="9"/>
      <c r="K42" s="2"/>
    </row>
    <row r="43" spans="1:11" ht="45" customHeight="1" x14ac:dyDescent="0.3">
      <c r="A43" s="5"/>
      <c r="B43" s="10"/>
      <c r="C43" s="10"/>
      <c r="D43" s="2"/>
      <c r="E43" s="2"/>
      <c r="F43" s="2"/>
      <c r="G43" s="3"/>
      <c r="H43" s="3"/>
      <c r="I43" s="3"/>
      <c r="J43" s="9"/>
      <c r="K43" s="2"/>
    </row>
    <row r="44" spans="1:11" ht="45" customHeight="1" x14ac:dyDescent="0.3">
      <c r="A44" s="5"/>
      <c r="B44" s="10"/>
      <c r="C44" s="10"/>
      <c r="D44" s="2"/>
      <c r="E44" s="2"/>
      <c r="F44" s="2"/>
      <c r="G44" s="3"/>
      <c r="H44" s="3"/>
      <c r="I44" s="3"/>
      <c r="J44" s="9"/>
      <c r="K44" s="2"/>
    </row>
    <row r="45" spans="1:11" ht="45" customHeight="1" x14ac:dyDescent="0.3">
      <c r="A45" s="5"/>
      <c r="B45" s="10"/>
      <c r="C45" s="10"/>
      <c r="D45" s="2"/>
      <c r="E45" s="2"/>
      <c r="F45" s="2"/>
      <c r="G45" s="3"/>
      <c r="H45" s="3"/>
      <c r="I45" s="3"/>
      <c r="J45" s="9"/>
      <c r="K45" s="2"/>
    </row>
    <row r="46" spans="1:11" ht="45" customHeight="1" x14ac:dyDescent="0.3">
      <c r="A46" s="5"/>
      <c r="B46" s="10"/>
      <c r="C46" s="10"/>
      <c r="D46" s="2"/>
      <c r="E46" s="2"/>
      <c r="F46" s="2"/>
      <c r="G46" s="3"/>
      <c r="H46" s="3"/>
      <c r="I46" s="3"/>
      <c r="J46" s="9"/>
      <c r="K46" s="2"/>
    </row>
    <row r="47" spans="1:11" ht="45" customHeight="1" x14ac:dyDescent="0.3">
      <c r="A47" s="5"/>
      <c r="B47" s="10"/>
      <c r="C47" s="10"/>
      <c r="D47" s="2"/>
      <c r="E47" s="2"/>
      <c r="F47" s="2"/>
      <c r="G47" s="3"/>
      <c r="H47" s="3"/>
      <c r="I47" s="3"/>
      <c r="J47" s="9"/>
      <c r="K47" s="2"/>
    </row>
    <row r="48" spans="1:11" ht="45" customHeight="1" x14ac:dyDescent="0.3">
      <c r="A48" s="5"/>
      <c r="B48" s="10"/>
      <c r="C48" s="10"/>
      <c r="D48" s="2"/>
      <c r="E48" s="2"/>
      <c r="F48" s="2"/>
      <c r="G48" s="3"/>
      <c r="H48" s="3"/>
      <c r="I48" s="3"/>
      <c r="J48" s="9"/>
      <c r="K48" s="2"/>
    </row>
  </sheetData>
  <conditionalFormatting sqref="A3:I48">
    <cfRule type="expression" dxfId="27" priority="1">
      <formula>$F3="d"</formula>
    </cfRule>
    <cfRule type="expression" dxfId="26" priority="2">
      <formula>$F3="m"</formula>
    </cfRule>
  </conditionalFormatting>
  <conditionalFormatting sqref="A3:K48">
    <cfRule type="expression" dxfId="25" priority="3">
      <formula>$F3="v"</formula>
    </cfRule>
    <cfRule type="expression" dxfId="24" priority="4">
      <formula>$F3="no"</formula>
    </cfRule>
  </conditionalFormatting>
  <pageMargins left="0.7" right="0.2" top="0.25" bottom="0.2" header="0.05" footer="0.3"/>
  <pageSetup orientation="landscape"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A23B8-9C8E-4564-AD20-17AD09BBA229}">
  <dimension ref="A2:K39"/>
  <sheetViews>
    <sheetView topLeftCell="A34" workbookViewId="0">
      <selection activeCell="C46" sqref="C46"/>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6640625" customWidth="1"/>
  </cols>
  <sheetData>
    <row r="2" spans="1:11" ht="31.2" x14ac:dyDescent="0.3">
      <c r="A2" s="316" t="s">
        <v>0</v>
      </c>
      <c r="B2" s="316" t="s">
        <v>593</v>
      </c>
      <c r="C2" s="316" t="s">
        <v>594</v>
      </c>
      <c r="D2" s="315" t="s">
        <v>3</v>
      </c>
      <c r="E2" s="315" t="s">
        <v>4</v>
      </c>
      <c r="F2" s="315" t="s">
        <v>433</v>
      </c>
      <c r="G2" s="5" t="s">
        <v>16</v>
      </c>
      <c r="H2" s="5" t="s">
        <v>17</v>
      </c>
      <c r="I2" s="5" t="s">
        <v>18</v>
      </c>
      <c r="J2" s="312" t="s">
        <v>15</v>
      </c>
      <c r="K2" s="5" t="s">
        <v>6</v>
      </c>
    </row>
    <row r="3" spans="1:11" ht="45" customHeight="1" x14ac:dyDescent="0.3">
      <c r="A3" s="290" t="s">
        <v>30</v>
      </c>
      <c r="B3" s="277" t="s">
        <v>31</v>
      </c>
      <c r="C3" s="277" t="s">
        <v>32</v>
      </c>
      <c r="D3" s="2" t="s">
        <v>928</v>
      </c>
      <c r="E3" s="2" t="s">
        <v>7</v>
      </c>
      <c r="F3" s="2" t="s">
        <v>8</v>
      </c>
      <c r="G3" s="3"/>
      <c r="H3" s="266"/>
      <c r="I3" s="11"/>
      <c r="J3" s="1"/>
      <c r="K3" s="2"/>
    </row>
    <row r="4" spans="1:11" ht="45" customHeight="1" x14ac:dyDescent="0.3">
      <c r="A4" s="290" t="s">
        <v>34</v>
      </c>
      <c r="B4" s="277" t="s">
        <v>35</v>
      </c>
      <c r="C4" s="277" t="s">
        <v>36</v>
      </c>
      <c r="D4" s="2" t="s">
        <v>928</v>
      </c>
      <c r="E4" s="2" t="s">
        <v>7</v>
      </c>
      <c r="F4" s="2" t="s">
        <v>8</v>
      </c>
      <c r="G4" s="3"/>
      <c r="H4" s="266"/>
      <c r="I4" s="11"/>
      <c r="J4" s="1"/>
      <c r="K4" s="2"/>
    </row>
    <row r="5" spans="1:11" ht="45" customHeight="1" x14ac:dyDescent="0.3">
      <c r="A5" s="290" t="s">
        <v>37</v>
      </c>
      <c r="B5" s="277" t="s">
        <v>38</v>
      </c>
      <c r="C5" s="277" t="s">
        <v>39</v>
      </c>
      <c r="D5" s="2" t="s">
        <v>928</v>
      </c>
      <c r="E5" s="2" t="s">
        <v>7</v>
      </c>
      <c r="F5" s="2" t="s">
        <v>8</v>
      </c>
      <c r="G5" s="3"/>
      <c r="H5" s="266"/>
      <c r="I5" s="11"/>
      <c r="J5" s="1"/>
      <c r="K5" s="2"/>
    </row>
    <row r="6" spans="1:11" ht="45" customHeight="1" x14ac:dyDescent="0.3">
      <c r="A6" s="290" t="s">
        <v>40</v>
      </c>
      <c r="B6" s="277" t="s">
        <v>41</v>
      </c>
      <c r="C6" s="277" t="s">
        <v>42</v>
      </c>
      <c r="D6" s="2" t="s">
        <v>928</v>
      </c>
      <c r="E6" s="2" t="s">
        <v>7</v>
      </c>
      <c r="F6" s="2" t="s">
        <v>8</v>
      </c>
      <c r="G6" s="3"/>
      <c r="H6" s="266"/>
      <c r="I6" s="11"/>
      <c r="J6" s="1"/>
      <c r="K6" s="2"/>
    </row>
    <row r="7" spans="1:11" ht="45" customHeight="1" x14ac:dyDescent="0.3">
      <c r="A7" s="290" t="s">
        <v>43</v>
      </c>
      <c r="B7" s="277" t="s">
        <v>44</v>
      </c>
      <c r="C7" s="277" t="s">
        <v>45</v>
      </c>
      <c r="D7" s="2" t="s">
        <v>928</v>
      </c>
      <c r="E7" s="2" t="s">
        <v>7</v>
      </c>
      <c r="F7" s="2" t="s">
        <v>8</v>
      </c>
      <c r="G7" s="3"/>
      <c r="H7" s="266"/>
      <c r="I7" s="11"/>
      <c r="J7" s="1"/>
      <c r="K7" s="2"/>
    </row>
    <row r="8" spans="1:11" ht="45" customHeight="1" x14ac:dyDescent="0.3">
      <c r="A8" s="290" t="s">
        <v>46</v>
      </c>
      <c r="B8" s="277" t="s">
        <v>44</v>
      </c>
      <c r="C8" s="277" t="s">
        <v>47</v>
      </c>
      <c r="D8" s="2" t="s">
        <v>928</v>
      </c>
      <c r="E8" s="2" t="s">
        <v>7</v>
      </c>
      <c r="F8" s="2" t="s">
        <v>8</v>
      </c>
      <c r="G8" s="3"/>
      <c r="H8" s="266"/>
      <c r="I8" s="11"/>
      <c r="J8" s="1"/>
      <c r="K8" s="2"/>
    </row>
    <row r="9" spans="1:11" ht="45" customHeight="1" x14ac:dyDescent="0.3">
      <c r="A9" s="290" t="s">
        <v>48</v>
      </c>
      <c r="B9" s="277" t="s">
        <v>49</v>
      </c>
      <c r="C9" s="277" t="s">
        <v>50</v>
      </c>
      <c r="D9" s="2" t="s">
        <v>928</v>
      </c>
      <c r="E9" s="2" t="s">
        <v>7</v>
      </c>
      <c r="F9" s="2" t="s">
        <v>8</v>
      </c>
      <c r="G9" s="3"/>
      <c r="H9" s="266"/>
      <c r="I9" s="11"/>
      <c r="J9" s="1"/>
      <c r="K9" s="2"/>
    </row>
    <row r="10" spans="1:11" ht="45" customHeight="1" x14ac:dyDescent="0.3">
      <c r="A10" s="290" t="s">
        <v>51</v>
      </c>
      <c r="B10" s="277" t="s">
        <v>49</v>
      </c>
      <c r="C10" s="277" t="s">
        <v>52</v>
      </c>
      <c r="D10" s="2" t="s">
        <v>928</v>
      </c>
      <c r="E10" s="2" t="s">
        <v>7</v>
      </c>
      <c r="F10" s="2" t="s">
        <v>8</v>
      </c>
      <c r="G10" s="3"/>
      <c r="H10" s="266"/>
      <c r="I10" s="11"/>
      <c r="J10" s="1"/>
      <c r="K10" s="2"/>
    </row>
    <row r="11" spans="1:11" ht="45" customHeight="1" x14ac:dyDescent="0.3">
      <c r="A11" s="290" t="s">
        <v>75</v>
      </c>
      <c r="B11" s="277" t="s">
        <v>76</v>
      </c>
      <c r="C11" s="277" t="s">
        <v>77</v>
      </c>
      <c r="D11" s="2" t="s">
        <v>929</v>
      </c>
      <c r="E11" s="2" t="s">
        <v>7</v>
      </c>
      <c r="F11" s="2" t="s">
        <v>8</v>
      </c>
      <c r="G11" s="3"/>
      <c r="H11" s="266"/>
      <c r="I11" s="11"/>
      <c r="J11" s="1"/>
      <c r="K11" s="2"/>
    </row>
    <row r="12" spans="1:11" ht="45" customHeight="1" x14ac:dyDescent="0.3">
      <c r="A12" s="290" t="s">
        <v>182</v>
      </c>
      <c r="B12" s="277" t="s">
        <v>183</v>
      </c>
      <c r="C12" s="277" t="s">
        <v>184</v>
      </c>
      <c r="D12" s="2" t="s">
        <v>928</v>
      </c>
      <c r="E12" s="2" t="s">
        <v>7</v>
      </c>
      <c r="F12" s="2" t="s">
        <v>9</v>
      </c>
      <c r="G12" s="3"/>
      <c r="H12" s="266"/>
      <c r="I12" s="11"/>
      <c r="J12" s="1"/>
      <c r="K12" s="2"/>
    </row>
    <row r="13" spans="1:11" ht="45" customHeight="1" x14ac:dyDescent="0.3">
      <c r="A13" s="290" t="s">
        <v>185</v>
      </c>
      <c r="B13" s="277" t="s">
        <v>186</v>
      </c>
      <c r="C13" s="277" t="s">
        <v>187</v>
      </c>
      <c r="D13" s="2" t="s">
        <v>928</v>
      </c>
      <c r="E13" s="2" t="s">
        <v>7</v>
      </c>
      <c r="F13" s="2" t="s">
        <v>8</v>
      </c>
      <c r="G13" s="3"/>
      <c r="H13" s="266"/>
      <c r="I13" s="11"/>
      <c r="J13" s="1"/>
      <c r="K13" s="2" t="s">
        <v>12</v>
      </c>
    </row>
    <row r="14" spans="1:11" ht="45" customHeight="1" x14ac:dyDescent="0.3">
      <c r="A14" s="290" t="s">
        <v>188</v>
      </c>
      <c r="B14" s="277" t="s">
        <v>189</v>
      </c>
      <c r="C14" s="277" t="s">
        <v>190</v>
      </c>
      <c r="D14" s="2" t="s">
        <v>928</v>
      </c>
      <c r="E14" s="2" t="s">
        <v>7</v>
      </c>
      <c r="F14" s="2" t="s">
        <v>8</v>
      </c>
      <c r="G14" s="3"/>
      <c r="H14" s="266"/>
      <c r="I14" s="11"/>
      <c r="J14" s="1"/>
      <c r="K14" s="2" t="s">
        <v>12</v>
      </c>
    </row>
    <row r="15" spans="1:11" ht="45" customHeight="1" x14ac:dyDescent="0.3">
      <c r="A15" s="290" t="s">
        <v>191</v>
      </c>
      <c r="B15" s="277" t="s">
        <v>192</v>
      </c>
      <c r="C15" s="277" t="s">
        <v>193</v>
      </c>
      <c r="D15" s="2" t="s">
        <v>928</v>
      </c>
      <c r="E15" s="2" t="s">
        <v>7</v>
      </c>
      <c r="F15" s="2" t="s">
        <v>8</v>
      </c>
      <c r="G15" s="3"/>
      <c r="H15" s="266"/>
      <c r="I15" s="11"/>
      <c r="J15" s="1"/>
      <c r="K15" s="2" t="s">
        <v>12</v>
      </c>
    </row>
    <row r="16" spans="1:11" ht="45" customHeight="1" x14ac:dyDescent="0.3">
      <c r="A16" s="290" t="s">
        <v>533</v>
      </c>
      <c r="B16" s="277" t="s">
        <v>534</v>
      </c>
      <c r="C16" s="277" t="s">
        <v>535</v>
      </c>
      <c r="D16" s="2" t="s">
        <v>928</v>
      </c>
      <c r="E16" s="2" t="s">
        <v>7</v>
      </c>
      <c r="F16" s="2" t="s">
        <v>9</v>
      </c>
      <c r="G16" s="3"/>
      <c r="H16" s="266"/>
      <c r="I16" s="11"/>
      <c r="J16" s="1"/>
      <c r="K16" s="2"/>
    </row>
    <row r="17" spans="1:11" ht="45" customHeight="1" x14ac:dyDescent="0.3">
      <c r="A17" s="290" t="s">
        <v>536</v>
      </c>
      <c r="B17" s="277" t="s">
        <v>537</v>
      </c>
      <c r="C17" s="277" t="s">
        <v>535</v>
      </c>
      <c r="D17" s="2" t="s">
        <v>928</v>
      </c>
      <c r="E17" s="2" t="s">
        <v>7</v>
      </c>
      <c r="F17" s="2" t="s">
        <v>9</v>
      </c>
      <c r="G17" s="3"/>
      <c r="H17" s="266"/>
      <c r="I17" s="11"/>
      <c r="J17" s="1"/>
      <c r="K17" s="2"/>
    </row>
    <row r="18" spans="1:11" ht="45" customHeight="1" x14ac:dyDescent="0.3">
      <c r="A18" s="290" t="s">
        <v>538</v>
      </c>
      <c r="B18" s="277" t="s">
        <v>537</v>
      </c>
      <c r="C18" s="277" t="s">
        <v>539</v>
      </c>
      <c r="D18" s="2" t="s">
        <v>928</v>
      </c>
      <c r="E18" s="2" t="s">
        <v>7</v>
      </c>
      <c r="F18" s="2" t="s">
        <v>9</v>
      </c>
      <c r="G18" s="3"/>
      <c r="H18" s="266"/>
      <c r="I18" s="11"/>
      <c r="J18" s="1"/>
      <c r="K18" s="2"/>
    </row>
    <row r="19" spans="1:11" ht="45" customHeight="1" x14ac:dyDescent="0.3">
      <c r="A19" s="290" t="s">
        <v>540</v>
      </c>
      <c r="B19" s="277" t="s">
        <v>534</v>
      </c>
      <c r="C19" s="277" t="s">
        <v>539</v>
      </c>
      <c r="D19" s="2" t="s">
        <v>928</v>
      </c>
      <c r="E19" s="2" t="s">
        <v>7</v>
      </c>
      <c r="F19" s="2" t="s">
        <v>9</v>
      </c>
      <c r="G19" s="3"/>
      <c r="H19" s="266"/>
      <c r="I19" s="11"/>
      <c r="J19" s="1"/>
      <c r="K19" s="2"/>
    </row>
    <row r="20" spans="1:11" ht="45" customHeight="1" x14ac:dyDescent="0.3">
      <c r="A20" s="290" t="s">
        <v>194</v>
      </c>
      <c r="B20" s="277" t="s">
        <v>195</v>
      </c>
      <c r="C20" s="277" t="s">
        <v>196</v>
      </c>
      <c r="D20" s="2" t="s">
        <v>928</v>
      </c>
      <c r="E20" s="2" t="s">
        <v>11</v>
      </c>
      <c r="F20" s="2" t="s">
        <v>9</v>
      </c>
      <c r="G20" s="3"/>
      <c r="H20" s="266"/>
      <c r="I20" s="11"/>
      <c r="J20" s="1"/>
      <c r="K20" s="2"/>
    </row>
    <row r="21" spans="1:11" ht="45" customHeight="1" x14ac:dyDescent="0.3">
      <c r="A21" s="290" t="s">
        <v>197</v>
      </c>
      <c r="B21" s="277" t="s">
        <v>198</v>
      </c>
      <c r="C21" s="277" t="s">
        <v>199</v>
      </c>
      <c r="D21" s="2" t="s">
        <v>928</v>
      </c>
      <c r="E21" s="2" t="s">
        <v>11</v>
      </c>
      <c r="F21" s="2" t="s">
        <v>9</v>
      </c>
      <c r="G21" s="3"/>
      <c r="H21" s="266"/>
      <c r="I21" s="11"/>
      <c r="J21" s="1"/>
      <c r="K21" s="2"/>
    </row>
    <row r="22" spans="1:11" ht="45" customHeight="1" x14ac:dyDescent="0.3">
      <c r="A22" s="290" t="s">
        <v>200</v>
      </c>
      <c r="B22" s="277" t="s">
        <v>201</v>
      </c>
      <c r="C22" s="277" t="s">
        <v>202</v>
      </c>
      <c r="D22" s="2" t="s">
        <v>928</v>
      </c>
      <c r="E22" s="2" t="s">
        <v>11</v>
      </c>
      <c r="F22" s="2" t="s">
        <v>8</v>
      </c>
      <c r="G22" s="3"/>
      <c r="H22" s="266"/>
      <c r="I22" s="11"/>
      <c r="J22" s="1"/>
      <c r="K22" s="2"/>
    </row>
    <row r="23" spans="1:11" ht="45" customHeight="1" x14ac:dyDescent="0.3">
      <c r="A23" s="290" t="s">
        <v>203</v>
      </c>
      <c r="B23" s="277" t="s">
        <v>204</v>
      </c>
      <c r="C23" s="277" t="s">
        <v>205</v>
      </c>
      <c r="D23" s="2" t="s">
        <v>928</v>
      </c>
      <c r="E23" s="2" t="s">
        <v>11</v>
      </c>
      <c r="F23" s="2" t="s">
        <v>8</v>
      </c>
      <c r="G23" s="3"/>
      <c r="H23" s="266"/>
      <c r="I23" s="11"/>
      <c r="J23" s="1"/>
      <c r="K23" s="2"/>
    </row>
    <row r="24" spans="1:11" ht="45" customHeight="1" x14ac:dyDescent="0.3">
      <c r="A24" s="290" t="s">
        <v>435</v>
      </c>
      <c r="B24" s="277" t="s">
        <v>436</v>
      </c>
      <c r="C24" s="277" t="s">
        <v>437</v>
      </c>
      <c r="D24" s="2" t="s">
        <v>928</v>
      </c>
      <c r="E24" s="2" t="s">
        <v>7</v>
      </c>
      <c r="F24" s="2" t="s">
        <v>9</v>
      </c>
      <c r="G24" s="3"/>
      <c r="H24" s="266"/>
      <c r="I24" s="11"/>
      <c r="J24" s="1"/>
      <c r="K24" s="2" t="s">
        <v>438</v>
      </c>
    </row>
    <row r="25" spans="1:11" ht="45" customHeight="1" x14ac:dyDescent="0.3">
      <c r="A25" s="290" t="s">
        <v>439</v>
      </c>
      <c r="B25" s="277" t="s">
        <v>440</v>
      </c>
      <c r="C25" s="277" t="s">
        <v>441</v>
      </c>
      <c r="D25" s="2" t="s">
        <v>928</v>
      </c>
      <c r="E25" s="2" t="s">
        <v>7</v>
      </c>
      <c r="F25" s="2" t="s">
        <v>9</v>
      </c>
      <c r="G25" s="3"/>
      <c r="H25" s="266"/>
      <c r="I25" s="11"/>
      <c r="J25" s="1"/>
      <c r="K25" s="2" t="s">
        <v>438</v>
      </c>
    </row>
    <row r="26" spans="1:11" ht="45" customHeight="1" x14ac:dyDescent="0.3">
      <c r="A26" s="290" t="s">
        <v>442</v>
      </c>
      <c r="B26" s="277" t="s">
        <v>443</v>
      </c>
      <c r="C26" s="277" t="s">
        <v>437</v>
      </c>
      <c r="D26" s="2" t="s">
        <v>928</v>
      </c>
      <c r="E26" s="2" t="s">
        <v>7</v>
      </c>
      <c r="F26" s="2" t="s">
        <v>9</v>
      </c>
      <c r="G26" s="3"/>
      <c r="H26" s="266"/>
      <c r="I26" s="11"/>
      <c r="J26" s="1"/>
      <c r="K26" s="2" t="s">
        <v>438</v>
      </c>
    </row>
    <row r="27" spans="1:11" ht="45" customHeight="1" x14ac:dyDescent="0.3">
      <c r="A27" s="290" t="s">
        <v>444</v>
      </c>
      <c r="B27" s="277" t="s">
        <v>445</v>
      </c>
      <c r="C27" s="277" t="s">
        <v>446</v>
      </c>
      <c r="D27" s="2" t="s">
        <v>928</v>
      </c>
      <c r="E27" s="2" t="s">
        <v>7</v>
      </c>
      <c r="F27" s="2" t="s">
        <v>9</v>
      </c>
      <c r="G27" s="3"/>
      <c r="H27" s="266"/>
      <c r="I27" s="11"/>
      <c r="J27" s="1"/>
      <c r="K27" s="2" t="s">
        <v>438</v>
      </c>
    </row>
    <row r="28" spans="1:11" ht="45" customHeight="1" x14ac:dyDescent="0.3">
      <c r="A28" s="290" t="s">
        <v>857</v>
      </c>
      <c r="B28" s="277" t="s">
        <v>858</v>
      </c>
      <c r="C28" s="277" t="s">
        <v>859</v>
      </c>
      <c r="D28" s="2" t="s">
        <v>928</v>
      </c>
      <c r="E28" s="2" t="s">
        <v>7</v>
      </c>
      <c r="F28" s="2" t="s">
        <v>9</v>
      </c>
      <c r="G28" s="3"/>
      <c r="H28" s="266"/>
      <c r="I28" s="11"/>
      <c r="J28" s="1"/>
      <c r="K28" s="2"/>
    </row>
    <row r="29" spans="1:11" ht="45" customHeight="1" x14ac:dyDescent="0.3">
      <c r="A29" s="290" t="s">
        <v>862</v>
      </c>
      <c r="B29" s="277" t="s">
        <v>863</v>
      </c>
      <c r="C29" s="277" t="s">
        <v>864</v>
      </c>
      <c r="D29" s="2" t="s">
        <v>928</v>
      </c>
      <c r="E29" s="2" t="s">
        <v>7</v>
      </c>
      <c r="F29" s="2" t="s">
        <v>9</v>
      </c>
      <c r="G29" s="3"/>
      <c r="H29" s="266"/>
      <c r="I29" s="11"/>
      <c r="J29" s="1"/>
      <c r="K29" s="2"/>
    </row>
    <row r="30" spans="1:11" ht="45" customHeight="1" x14ac:dyDescent="0.3">
      <c r="A30" s="290" t="s">
        <v>866</v>
      </c>
      <c r="B30" s="277" t="s">
        <v>867</v>
      </c>
      <c r="C30" s="277" t="s">
        <v>868</v>
      </c>
      <c r="D30" s="2" t="s">
        <v>928</v>
      </c>
      <c r="E30" s="2" t="s">
        <v>7</v>
      </c>
      <c r="F30" s="2" t="s">
        <v>9</v>
      </c>
      <c r="G30" s="3"/>
      <c r="H30" s="266"/>
      <c r="I30" s="11"/>
      <c r="J30" s="1"/>
      <c r="K30" s="2"/>
    </row>
    <row r="31" spans="1:11" ht="45" customHeight="1" x14ac:dyDescent="0.3">
      <c r="A31" s="290" t="s">
        <v>870</v>
      </c>
      <c r="B31" s="277" t="s">
        <v>871</v>
      </c>
      <c r="C31" s="277" t="s">
        <v>872</v>
      </c>
      <c r="D31" s="2" t="s">
        <v>928</v>
      </c>
      <c r="E31" s="2" t="s">
        <v>7</v>
      </c>
      <c r="F31" s="2" t="s">
        <v>9</v>
      </c>
      <c r="G31" s="3"/>
      <c r="H31" s="266"/>
      <c r="I31" s="11"/>
      <c r="J31" s="1"/>
      <c r="K31" s="2"/>
    </row>
    <row r="32" spans="1:11" ht="45" customHeight="1" x14ac:dyDescent="0.3">
      <c r="A32" s="290" t="s">
        <v>395</v>
      </c>
      <c r="B32" s="277" t="s">
        <v>396</v>
      </c>
      <c r="C32" s="277" t="s">
        <v>397</v>
      </c>
      <c r="D32" s="2" t="s">
        <v>928</v>
      </c>
      <c r="E32" s="2" t="s">
        <v>7</v>
      </c>
      <c r="F32" s="2" t="s">
        <v>9</v>
      </c>
      <c r="G32" s="3"/>
      <c r="H32" s="266"/>
      <c r="I32" s="11"/>
      <c r="J32" s="1"/>
      <c r="K32" s="2"/>
    </row>
    <row r="33" spans="1:11" ht="45" customHeight="1" x14ac:dyDescent="0.3">
      <c r="A33" s="290" t="s">
        <v>398</v>
      </c>
      <c r="B33" s="277" t="s">
        <v>399</v>
      </c>
      <c r="C33" s="277" t="s">
        <v>400</v>
      </c>
      <c r="D33" s="2" t="s">
        <v>928</v>
      </c>
      <c r="E33" s="2" t="s">
        <v>7</v>
      </c>
      <c r="F33" s="2" t="s">
        <v>9</v>
      </c>
      <c r="G33" s="3"/>
      <c r="H33" s="266"/>
      <c r="I33" s="11"/>
      <c r="J33" s="1"/>
      <c r="K33" s="2"/>
    </row>
    <row r="34" spans="1:11" ht="45" customHeight="1" x14ac:dyDescent="0.3">
      <c r="A34" s="290" t="s">
        <v>401</v>
      </c>
      <c r="B34" s="277" t="s">
        <v>402</v>
      </c>
      <c r="C34" s="277" t="s">
        <v>403</v>
      </c>
      <c r="D34" s="2" t="s">
        <v>928</v>
      </c>
      <c r="E34" s="2" t="s">
        <v>7</v>
      </c>
      <c r="F34" s="2" t="s">
        <v>9</v>
      </c>
      <c r="G34" s="3"/>
      <c r="H34" s="266"/>
      <c r="I34" s="11"/>
      <c r="J34" s="1"/>
      <c r="K34" s="2"/>
    </row>
    <row r="35" spans="1:11" ht="45" customHeight="1" x14ac:dyDescent="0.3">
      <c r="A35" s="290" t="s">
        <v>404</v>
      </c>
      <c r="B35" s="277" t="s">
        <v>405</v>
      </c>
      <c r="C35" s="277" t="s">
        <v>406</v>
      </c>
      <c r="D35" s="2" t="s">
        <v>928</v>
      </c>
      <c r="E35" s="2" t="s">
        <v>7</v>
      </c>
      <c r="F35" s="2" t="s">
        <v>8</v>
      </c>
      <c r="G35" s="3"/>
      <c r="H35" s="266"/>
      <c r="I35" s="11"/>
      <c r="J35" s="1"/>
      <c r="K35" s="2"/>
    </row>
    <row r="36" spans="1:11" ht="45" customHeight="1" x14ac:dyDescent="0.3">
      <c r="A36" s="290" t="s">
        <v>407</v>
      </c>
      <c r="B36" s="277" t="s">
        <v>408</v>
      </c>
      <c r="C36" s="277" t="s">
        <v>409</v>
      </c>
      <c r="D36" s="2" t="s">
        <v>928</v>
      </c>
      <c r="E36" s="2" t="s">
        <v>7</v>
      </c>
      <c r="F36" s="2" t="s">
        <v>8</v>
      </c>
      <c r="G36" s="3"/>
      <c r="H36" s="266"/>
      <c r="I36" s="11"/>
      <c r="J36" s="1"/>
      <c r="K36" s="2"/>
    </row>
    <row r="37" spans="1:11" ht="45" customHeight="1" x14ac:dyDescent="0.3">
      <c r="A37" s="290" t="s">
        <v>410</v>
      </c>
      <c r="B37" s="277" t="s">
        <v>411</v>
      </c>
      <c r="C37" s="277" t="s">
        <v>412</v>
      </c>
      <c r="D37" s="2" t="s">
        <v>928</v>
      </c>
      <c r="E37" s="2" t="s">
        <v>7</v>
      </c>
      <c r="F37" s="2" t="s">
        <v>8</v>
      </c>
      <c r="G37" s="3"/>
      <c r="H37" s="266"/>
      <c r="I37" s="11"/>
      <c r="J37" s="1"/>
      <c r="K37" s="2"/>
    </row>
    <row r="38" spans="1:11" ht="45" customHeight="1" x14ac:dyDescent="0.3">
      <c r="A38" s="290" t="s">
        <v>413</v>
      </c>
      <c r="B38" s="277" t="s">
        <v>396</v>
      </c>
      <c r="C38" s="277" t="s">
        <v>414</v>
      </c>
      <c r="D38" s="2" t="s">
        <v>928</v>
      </c>
      <c r="E38" s="2" t="s">
        <v>7</v>
      </c>
      <c r="F38" s="2" t="s">
        <v>8</v>
      </c>
      <c r="G38" s="3"/>
      <c r="H38" s="266"/>
      <c r="I38" s="11"/>
      <c r="J38" s="1"/>
      <c r="K38" s="2"/>
    </row>
    <row r="39" spans="1:11" ht="45" customHeight="1" x14ac:dyDescent="0.3">
      <c r="A39" s="261"/>
      <c r="B39" s="261"/>
      <c r="C39" s="261"/>
      <c r="D39" s="20"/>
      <c r="E39" s="20"/>
      <c r="F39" s="20"/>
      <c r="G39" s="21"/>
      <c r="H39" s="21"/>
      <c r="I39" s="21"/>
      <c r="J39" s="24"/>
      <c r="K39" s="20"/>
    </row>
  </sheetData>
  <conditionalFormatting sqref="A3:I39">
    <cfRule type="expression" dxfId="23" priority="1">
      <formula>$F3="d"</formula>
    </cfRule>
    <cfRule type="expression" dxfId="22" priority="2">
      <formula>$F3="m"</formula>
    </cfRule>
  </conditionalFormatting>
  <conditionalFormatting sqref="A3:K39">
    <cfRule type="expression" dxfId="21" priority="4">
      <formula>$F3="v"</formula>
    </cfRule>
    <cfRule type="expression" dxfId="20" priority="5">
      <formula>$F3="no"</formula>
    </cfRule>
  </conditionalFormatting>
  <pageMargins left="0.7" right="0.2" top="0.25" bottom="0.2" header="0.05" footer="0.3"/>
  <pageSetup orientation="landscape"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71EB3-1702-4C83-B024-BCA656DB947C}">
  <dimension ref="A2:K7"/>
  <sheetViews>
    <sheetView workbookViewId="0">
      <selection activeCell="A2" sqref="A2:C2"/>
    </sheetView>
  </sheetViews>
  <sheetFormatPr defaultRowHeight="15.6" x14ac:dyDescent="0.3"/>
  <cols>
    <col min="1" max="1" width="17.5546875" customWidth="1"/>
    <col min="2" max="3" width="16.6640625" style="7" customWidth="1"/>
    <col min="4" max="6" width="3.6640625" customWidth="1"/>
    <col min="7" max="9" width="8.33203125" customWidth="1"/>
    <col min="10" max="10" width="36.109375" customWidth="1"/>
    <col min="11" max="11" width="5.44140625" customWidth="1"/>
  </cols>
  <sheetData>
    <row r="2" spans="1:11" ht="31.2" x14ac:dyDescent="0.3">
      <c r="A2" s="316" t="s">
        <v>0</v>
      </c>
      <c r="B2" s="316" t="s">
        <v>593</v>
      </c>
      <c r="C2" s="316" t="s">
        <v>594</v>
      </c>
      <c r="D2" s="315" t="s">
        <v>3</v>
      </c>
      <c r="E2" s="315" t="s">
        <v>4</v>
      </c>
      <c r="F2" s="315" t="s">
        <v>433</v>
      </c>
      <c r="G2" s="5" t="s">
        <v>16</v>
      </c>
      <c r="H2" s="5" t="s">
        <v>17</v>
      </c>
      <c r="I2" s="5" t="s">
        <v>18</v>
      </c>
      <c r="J2" s="312" t="s">
        <v>15</v>
      </c>
      <c r="K2" s="5" t="s">
        <v>6</v>
      </c>
    </row>
    <row r="3" spans="1:11" ht="45" customHeight="1" x14ac:dyDescent="0.3">
      <c r="A3" s="290" t="s">
        <v>24</v>
      </c>
      <c r="B3" s="277" t="s">
        <v>25</v>
      </c>
      <c r="C3" s="277" t="s">
        <v>26</v>
      </c>
      <c r="D3" s="2" t="s">
        <v>928</v>
      </c>
      <c r="E3" s="2" t="s">
        <v>11</v>
      </c>
      <c r="F3" s="2" t="s">
        <v>8</v>
      </c>
      <c r="G3" s="3"/>
      <c r="H3" s="266"/>
      <c r="I3" s="11"/>
      <c r="J3" s="1"/>
      <c r="K3" s="2" t="s">
        <v>13</v>
      </c>
    </row>
    <row r="4" spans="1:11" ht="45" customHeight="1" x14ac:dyDescent="0.3">
      <c r="A4" s="290" t="s">
        <v>579</v>
      </c>
      <c r="B4" s="277" t="s">
        <v>28</v>
      </c>
      <c r="C4" s="277" t="s">
        <v>29</v>
      </c>
      <c r="D4" s="2" t="s">
        <v>928</v>
      </c>
      <c r="E4" s="2" t="s">
        <v>7</v>
      </c>
      <c r="F4" s="2" t="s">
        <v>8</v>
      </c>
      <c r="G4" s="3"/>
      <c r="H4" s="266"/>
      <c r="I4" s="11"/>
      <c r="J4" s="1"/>
      <c r="K4" s="2" t="s">
        <v>13</v>
      </c>
    </row>
    <row r="5" spans="1:11" ht="45" customHeight="1" x14ac:dyDescent="0.3">
      <c r="A5" s="290" t="s">
        <v>53</v>
      </c>
      <c r="B5" s="277" t="s">
        <v>54</v>
      </c>
      <c r="C5" s="277" t="s">
        <v>55</v>
      </c>
      <c r="D5" s="2" t="s">
        <v>928</v>
      </c>
      <c r="E5" s="2" t="s">
        <v>11</v>
      </c>
      <c r="F5" s="2" t="s">
        <v>8</v>
      </c>
      <c r="G5" s="3"/>
      <c r="H5" s="266"/>
      <c r="I5" s="11"/>
      <c r="J5" s="1"/>
      <c r="K5" s="2" t="s">
        <v>10</v>
      </c>
    </row>
    <row r="6" spans="1:11" ht="45" customHeight="1" x14ac:dyDescent="0.3">
      <c r="A6" s="290" t="s">
        <v>56</v>
      </c>
      <c r="B6" s="277" t="s">
        <v>57</v>
      </c>
      <c r="C6" s="277" t="s">
        <v>58</v>
      </c>
      <c r="D6" s="2" t="s">
        <v>929</v>
      </c>
      <c r="E6" s="2" t="s">
        <v>11</v>
      </c>
      <c r="F6" s="2" t="s">
        <v>8</v>
      </c>
      <c r="G6" s="3"/>
      <c r="H6" s="266"/>
      <c r="I6" s="11"/>
      <c r="J6" s="1"/>
      <c r="K6" s="2" t="s">
        <v>10</v>
      </c>
    </row>
    <row r="7" spans="1:11" ht="45" customHeight="1" x14ac:dyDescent="0.3">
      <c r="A7" s="290" t="s">
        <v>59</v>
      </c>
      <c r="B7" s="277" t="s">
        <v>60</v>
      </c>
      <c r="C7" s="277" t="s">
        <v>61</v>
      </c>
      <c r="D7" s="2" t="s">
        <v>930</v>
      </c>
      <c r="E7" s="2" t="s">
        <v>11</v>
      </c>
      <c r="F7" s="2" t="s">
        <v>9</v>
      </c>
      <c r="G7" s="3"/>
      <c r="H7" s="266"/>
      <c r="I7" s="11"/>
      <c r="J7" s="1"/>
      <c r="K7" s="2"/>
    </row>
  </sheetData>
  <conditionalFormatting sqref="A3:I30">
    <cfRule type="expression" dxfId="19" priority="1">
      <formula>$F3="d"</formula>
    </cfRule>
    <cfRule type="expression" dxfId="18" priority="2">
      <formula>$F3="m"</formula>
    </cfRule>
  </conditionalFormatting>
  <conditionalFormatting sqref="A3:K30">
    <cfRule type="expression" dxfId="17" priority="3">
      <formula>$F3="v"</formula>
    </cfRule>
    <cfRule type="expression" dxfId="16" priority="4">
      <formula>$F3="no"</formula>
    </cfRule>
  </conditionalFormatting>
  <pageMargins left="0.7" right="0.2" top="0.25" bottom="0.2" header="0.05" footer="0.3"/>
  <pageSetup orientation="landscape" r:id="rId1"/>
  <headerFooter>
    <oddHeader>&amp;L&amp;A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9DFC5-EC91-4C3F-8A24-1991DCC97F15}">
  <dimension ref="A2:K28"/>
  <sheetViews>
    <sheetView topLeftCell="A10" workbookViewId="0">
      <selection activeCell="B17" sqref="B17"/>
    </sheetView>
  </sheetViews>
  <sheetFormatPr defaultRowHeight="15.6" x14ac:dyDescent="0.3"/>
  <cols>
    <col min="1" max="1" width="17.5546875" customWidth="1"/>
    <col min="2" max="3" width="16.6640625" style="8" customWidth="1"/>
    <col min="4" max="6" width="3.6640625" customWidth="1"/>
    <col min="7" max="9" width="8.33203125" customWidth="1"/>
    <col min="10" max="10" width="35.6640625" customWidth="1"/>
    <col min="11" max="11" width="5.44140625" customWidth="1"/>
  </cols>
  <sheetData>
    <row r="2" spans="1:11" ht="31.2" x14ac:dyDescent="0.3">
      <c r="A2" s="316" t="s">
        <v>0</v>
      </c>
      <c r="B2" s="316" t="s">
        <v>593</v>
      </c>
      <c r="C2" s="316" t="s">
        <v>594</v>
      </c>
      <c r="D2" s="315" t="s">
        <v>3</v>
      </c>
      <c r="E2" s="315" t="s">
        <v>4</v>
      </c>
      <c r="F2" s="315" t="s">
        <v>433</v>
      </c>
      <c r="G2" s="5" t="s">
        <v>16</v>
      </c>
      <c r="H2" s="5" t="s">
        <v>17</v>
      </c>
      <c r="I2" s="5" t="s">
        <v>18</v>
      </c>
      <c r="J2" s="312" t="s">
        <v>15</v>
      </c>
      <c r="K2" s="5" t="s">
        <v>6</v>
      </c>
    </row>
    <row r="3" spans="1:11" ht="45.75" customHeight="1" x14ac:dyDescent="0.3">
      <c r="A3" s="290" t="s">
        <v>126</v>
      </c>
      <c r="B3" s="277" t="s">
        <v>127</v>
      </c>
      <c r="C3" s="277" t="s">
        <v>128</v>
      </c>
      <c r="D3" s="2" t="s">
        <v>929</v>
      </c>
      <c r="E3" s="2" t="s">
        <v>11</v>
      </c>
      <c r="F3" s="2" t="s">
        <v>8</v>
      </c>
      <c r="G3" s="3"/>
      <c r="H3" s="266"/>
      <c r="I3" s="11"/>
      <c r="J3" s="1"/>
      <c r="K3" s="2"/>
    </row>
    <row r="4" spans="1:11" ht="45.75" customHeight="1" x14ac:dyDescent="0.3">
      <c r="A4" s="290" t="s">
        <v>130</v>
      </c>
      <c r="B4" s="277" t="s">
        <v>131</v>
      </c>
      <c r="C4" s="277" t="s">
        <v>132</v>
      </c>
      <c r="D4" s="2" t="s">
        <v>929</v>
      </c>
      <c r="E4" s="2" t="s">
        <v>11</v>
      </c>
      <c r="F4" s="2" t="s">
        <v>8</v>
      </c>
      <c r="G4" s="3"/>
      <c r="H4" s="266"/>
      <c r="I4" s="11"/>
      <c r="J4" s="1"/>
      <c r="K4" s="2"/>
    </row>
    <row r="5" spans="1:11" ht="45.75" customHeight="1" x14ac:dyDescent="0.3">
      <c r="A5" s="290" t="s">
        <v>133</v>
      </c>
      <c r="B5" s="277" t="s">
        <v>134</v>
      </c>
      <c r="C5" s="277" t="s">
        <v>135</v>
      </c>
      <c r="D5" s="2" t="s">
        <v>929</v>
      </c>
      <c r="E5" s="2" t="s">
        <v>11</v>
      </c>
      <c r="F5" s="2" t="s">
        <v>8</v>
      </c>
      <c r="G5" s="3"/>
      <c r="H5" s="266"/>
      <c r="I5" s="11"/>
      <c r="J5" s="1"/>
      <c r="K5" s="2"/>
    </row>
    <row r="6" spans="1:11" ht="45.75" customHeight="1" x14ac:dyDescent="0.3">
      <c r="A6" s="290" t="s">
        <v>136</v>
      </c>
      <c r="B6" s="277" t="s">
        <v>137</v>
      </c>
      <c r="C6" s="277" t="s">
        <v>138</v>
      </c>
      <c r="D6" s="2" t="s">
        <v>929</v>
      </c>
      <c r="E6" s="2" t="s">
        <v>11</v>
      </c>
      <c r="F6" s="2" t="s">
        <v>8</v>
      </c>
      <c r="G6" s="3"/>
      <c r="H6" s="266"/>
      <c r="I6" s="11"/>
      <c r="J6" s="1"/>
      <c r="K6" s="2"/>
    </row>
    <row r="7" spans="1:11" ht="45.75" customHeight="1" x14ac:dyDescent="0.3">
      <c r="A7" s="290" t="s">
        <v>286</v>
      </c>
      <c r="B7" s="277" t="s">
        <v>287</v>
      </c>
      <c r="C7" s="277" t="s">
        <v>288</v>
      </c>
      <c r="D7" s="2" t="s">
        <v>928</v>
      </c>
      <c r="E7" s="2" t="s">
        <v>7</v>
      </c>
      <c r="F7" s="2" t="s">
        <v>8</v>
      </c>
      <c r="G7" s="3"/>
      <c r="H7" s="266"/>
      <c r="I7" s="11"/>
      <c r="J7" s="1"/>
      <c r="K7" s="2"/>
    </row>
    <row r="8" spans="1:11" ht="45.75" customHeight="1" x14ac:dyDescent="0.3">
      <c r="A8" s="290" t="s">
        <v>289</v>
      </c>
      <c r="B8" s="277" t="s">
        <v>290</v>
      </c>
      <c r="C8" s="277" t="s">
        <v>291</v>
      </c>
      <c r="D8" s="2" t="s">
        <v>928</v>
      </c>
      <c r="E8" s="2" t="s">
        <v>7</v>
      </c>
      <c r="F8" s="2" t="s">
        <v>8</v>
      </c>
      <c r="G8" s="3"/>
      <c r="H8" s="266"/>
      <c r="I8" s="11"/>
      <c r="J8" s="1"/>
      <c r="K8" s="2"/>
    </row>
    <row r="9" spans="1:11" ht="45.75" customHeight="1" x14ac:dyDescent="0.3">
      <c r="A9" s="290" t="s">
        <v>292</v>
      </c>
      <c r="B9" s="277" t="s">
        <v>293</v>
      </c>
      <c r="C9" s="277" t="s">
        <v>294</v>
      </c>
      <c r="D9" s="2" t="s">
        <v>928</v>
      </c>
      <c r="E9" s="2" t="s">
        <v>7</v>
      </c>
      <c r="F9" s="2" t="s">
        <v>8</v>
      </c>
      <c r="G9" s="3"/>
      <c r="H9" s="266"/>
      <c r="I9" s="11"/>
      <c r="J9" s="1"/>
      <c r="K9" s="2"/>
    </row>
    <row r="10" spans="1:11" ht="45.75" customHeight="1" x14ac:dyDescent="0.3">
      <c r="A10" s="290" t="s">
        <v>295</v>
      </c>
      <c r="B10" s="277" t="s">
        <v>296</v>
      </c>
      <c r="C10" s="277" t="s">
        <v>297</v>
      </c>
      <c r="D10" s="2" t="s">
        <v>928</v>
      </c>
      <c r="E10" s="2" t="s">
        <v>7</v>
      </c>
      <c r="F10" s="2" t="s">
        <v>8</v>
      </c>
      <c r="G10" s="3"/>
      <c r="H10" s="266"/>
      <c r="I10" s="11"/>
      <c r="J10" s="1"/>
      <c r="K10" s="2"/>
    </row>
    <row r="11" spans="1:11" ht="45.75" customHeight="1" x14ac:dyDescent="0.3">
      <c r="A11" s="290" t="s">
        <v>322</v>
      </c>
      <c r="B11" s="277" t="s">
        <v>323</v>
      </c>
      <c r="C11" s="277" t="s">
        <v>324</v>
      </c>
      <c r="D11" s="2" t="s">
        <v>929</v>
      </c>
      <c r="E11" s="2" t="s">
        <v>7</v>
      </c>
      <c r="F11" s="2" t="s">
        <v>8</v>
      </c>
      <c r="G11" s="3"/>
      <c r="H11" s="266"/>
      <c r="I11" s="11"/>
      <c r="J11" s="1"/>
      <c r="K11" s="2"/>
    </row>
    <row r="12" spans="1:11" ht="45.75" customHeight="1" x14ac:dyDescent="0.3">
      <c r="A12" s="290" t="s">
        <v>325</v>
      </c>
      <c r="B12" s="277" t="s">
        <v>326</v>
      </c>
      <c r="C12" s="277" t="s">
        <v>327</v>
      </c>
      <c r="D12" s="2" t="s">
        <v>929</v>
      </c>
      <c r="E12" s="2" t="s">
        <v>7</v>
      </c>
      <c r="F12" s="2" t="s">
        <v>8</v>
      </c>
      <c r="G12" s="3"/>
      <c r="H12" s="266"/>
      <c r="I12" s="11"/>
      <c r="J12" s="1"/>
      <c r="K12" s="2"/>
    </row>
    <row r="13" spans="1:11" ht="45.75" customHeight="1" x14ac:dyDescent="0.3">
      <c r="A13" s="290" t="s">
        <v>328</v>
      </c>
      <c r="B13" s="277" t="s">
        <v>329</v>
      </c>
      <c r="C13" s="277" t="s">
        <v>330</v>
      </c>
      <c r="D13" s="2" t="s">
        <v>929</v>
      </c>
      <c r="E13" s="2" t="s">
        <v>7</v>
      </c>
      <c r="F13" s="2" t="s">
        <v>8</v>
      </c>
      <c r="G13" s="3"/>
      <c r="H13" s="266"/>
      <c r="I13" s="11"/>
      <c r="J13" s="1"/>
      <c r="K13" s="2"/>
    </row>
    <row r="14" spans="1:11" ht="45.75" customHeight="1" x14ac:dyDescent="0.3">
      <c r="A14" s="290" t="s">
        <v>331</v>
      </c>
      <c r="B14" s="277" t="s">
        <v>332</v>
      </c>
      <c r="C14" s="277" t="s">
        <v>333</v>
      </c>
      <c r="D14" s="2" t="s">
        <v>929</v>
      </c>
      <c r="E14" s="2" t="s">
        <v>7</v>
      </c>
      <c r="F14" s="2" t="s">
        <v>8</v>
      </c>
      <c r="G14" s="3"/>
      <c r="H14" s="266"/>
      <c r="I14" s="11"/>
      <c r="J14" s="1"/>
      <c r="K14" s="2"/>
    </row>
    <row r="15" spans="1:11" ht="45.75" customHeight="1" x14ac:dyDescent="0.3">
      <c r="A15" s="5"/>
      <c r="B15" s="6"/>
      <c r="C15" s="6"/>
      <c r="D15" s="2"/>
      <c r="E15" s="2"/>
      <c r="F15" s="2"/>
      <c r="G15" s="3"/>
      <c r="H15" s="3"/>
      <c r="I15" s="3"/>
      <c r="J15" s="2"/>
      <c r="K15" s="2"/>
    </row>
    <row r="16" spans="1:11" ht="45.75" customHeight="1" x14ac:dyDescent="0.3">
      <c r="A16" s="5"/>
      <c r="B16" s="6"/>
      <c r="C16" s="6"/>
      <c r="D16" s="2"/>
      <c r="E16" s="2"/>
      <c r="F16" s="2"/>
      <c r="G16" s="3"/>
      <c r="H16" s="3"/>
      <c r="I16" s="3"/>
      <c r="J16" s="2"/>
      <c r="K16" s="2"/>
    </row>
    <row r="17" spans="1:11" ht="45.75" customHeight="1" x14ac:dyDescent="0.3">
      <c r="A17" s="5"/>
      <c r="B17" s="6"/>
      <c r="C17" s="6"/>
      <c r="D17" s="2"/>
      <c r="E17" s="2"/>
      <c r="F17" s="2"/>
      <c r="G17" s="3"/>
      <c r="H17" s="3"/>
      <c r="I17" s="3"/>
      <c r="J17" s="2"/>
      <c r="K17" s="2"/>
    </row>
    <row r="18" spans="1:11" ht="45.75" customHeight="1" x14ac:dyDescent="0.3">
      <c r="A18" s="5"/>
      <c r="B18" s="6"/>
      <c r="C18" s="6"/>
      <c r="D18" s="2"/>
      <c r="E18" s="2"/>
      <c r="F18" s="2"/>
      <c r="G18" s="3"/>
      <c r="H18" s="3"/>
      <c r="I18" s="3"/>
      <c r="J18" s="2"/>
      <c r="K18" s="2"/>
    </row>
    <row r="19" spans="1:11" ht="45.75" customHeight="1" x14ac:dyDescent="0.3">
      <c r="A19" s="5"/>
      <c r="B19" s="6"/>
      <c r="C19" s="6"/>
      <c r="D19" s="2"/>
      <c r="E19" s="2"/>
      <c r="F19" s="2"/>
      <c r="G19" s="3"/>
      <c r="H19" s="3"/>
      <c r="I19" s="3"/>
      <c r="J19" s="2"/>
      <c r="K19" s="2"/>
    </row>
    <row r="20" spans="1:11" ht="45.75" customHeight="1" x14ac:dyDescent="0.3">
      <c r="A20" s="5"/>
      <c r="B20" s="6"/>
      <c r="C20" s="6"/>
      <c r="D20" s="2"/>
      <c r="E20" s="2"/>
      <c r="F20" s="2"/>
      <c r="G20" s="3"/>
      <c r="H20" s="3"/>
      <c r="I20" s="3"/>
      <c r="J20" s="2"/>
      <c r="K20" s="2"/>
    </row>
    <row r="21" spans="1:11" ht="45.75" customHeight="1" x14ac:dyDescent="0.3">
      <c r="A21" s="5"/>
      <c r="B21" s="6"/>
      <c r="C21" s="6"/>
      <c r="D21" s="2"/>
      <c r="E21" s="2"/>
      <c r="F21" s="2"/>
      <c r="G21" s="3"/>
      <c r="H21" s="3"/>
      <c r="I21" s="3"/>
      <c r="J21" s="2"/>
      <c r="K21" s="2"/>
    </row>
    <row r="22" spans="1:11" ht="45.75" customHeight="1" x14ac:dyDescent="0.3">
      <c r="A22" s="5"/>
      <c r="B22" s="6"/>
      <c r="C22" s="6"/>
      <c r="D22" s="2"/>
      <c r="E22" s="2"/>
      <c r="F22" s="2"/>
      <c r="G22" s="3"/>
      <c r="H22" s="3"/>
      <c r="I22" s="3"/>
      <c r="J22" s="2"/>
      <c r="K22" s="2"/>
    </row>
    <row r="23" spans="1:11" ht="45.75" customHeight="1" x14ac:dyDescent="0.3">
      <c r="A23" s="5"/>
      <c r="B23" s="6"/>
      <c r="C23" s="6"/>
      <c r="D23" s="2"/>
      <c r="E23" s="2"/>
      <c r="F23" s="2"/>
      <c r="G23" s="3"/>
      <c r="H23" s="3"/>
      <c r="I23" s="3"/>
      <c r="J23" s="2"/>
      <c r="K23" s="2"/>
    </row>
    <row r="24" spans="1:11" ht="45.75" customHeight="1" x14ac:dyDescent="0.3">
      <c r="A24" s="5"/>
      <c r="B24" s="6"/>
      <c r="C24" s="6"/>
      <c r="D24" s="2"/>
      <c r="E24" s="2"/>
      <c r="F24" s="2"/>
      <c r="G24" s="3"/>
      <c r="H24" s="3"/>
      <c r="I24" s="3"/>
      <c r="J24" s="2"/>
      <c r="K24" s="2"/>
    </row>
    <row r="25" spans="1:11" ht="45.75" customHeight="1" x14ac:dyDescent="0.3">
      <c r="A25" s="5"/>
      <c r="B25" s="6"/>
      <c r="C25" s="6"/>
      <c r="D25" s="2"/>
      <c r="E25" s="2"/>
      <c r="F25" s="2"/>
      <c r="G25" s="3"/>
      <c r="H25" s="3"/>
      <c r="I25" s="3"/>
      <c r="J25" s="2"/>
      <c r="K25" s="2"/>
    </row>
    <row r="26" spans="1:11" ht="45.75" customHeight="1" x14ac:dyDescent="0.3">
      <c r="A26" s="5"/>
      <c r="B26" s="6"/>
      <c r="C26" s="6"/>
      <c r="D26" s="2"/>
      <c r="E26" s="2"/>
      <c r="F26" s="2"/>
      <c r="G26" s="3"/>
      <c r="H26" s="3"/>
      <c r="I26" s="3"/>
      <c r="J26" s="2"/>
      <c r="K26" s="2"/>
    </row>
    <row r="27" spans="1:11" ht="45.75" customHeight="1" x14ac:dyDescent="0.3">
      <c r="A27" s="5"/>
      <c r="B27" s="6"/>
      <c r="C27" s="6"/>
      <c r="D27" s="2"/>
      <c r="E27" s="2"/>
      <c r="F27" s="2"/>
      <c r="G27" s="3"/>
      <c r="H27" s="3"/>
      <c r="I27" s="3"/>
      <c r="J27" s="2"/>
      <c r="K27" s="2"/>
    </row>
    <row r="28" spans="1:11" ht="45.75" customHeight="1" x14ac:dyDescent="0.3">
      <c r="A28" s="5"/>
      <c r="B28" s="6"/>
      <c r="C28" s="6"/>
      <c r="D28" s="2"/>
      <c r="E28" s="2"/>
      <c r="F28" s="2"/>
      <c r="G28" s="3"/>
      <c r="H28" s="3"/>
      <c r="I28" s="3"/>
      <c r="J28" s="2"/>
      <c r="K28" s="2"/>
    </row>
  </sheetData>
  <conditionalFormatting sqref="A3:I28">
    <cfRule type="expression" dxfId="15" priority="1">
      <formula>$F3="m"</formula>
    </cfRule>
    <cfRule type="expression" dxfId="14" priority="2">
      <formula>+$F3="d"</formula>
    </cfRule>
  </conditionalFormatting>
  <conditionalFormatting sqref="A3:K28">
    <cfRule type="expression" dxfId="13" priority="3">
      <formula>$F3="v"</formula>
    </cfRule>
    <cfRule type="expression" dxfId="12" priority="4">
      <formula>$F3="no"</formula>
    </cfRule>
  </conditionalFormatting>
  <printOptions horizontalCentered="1"/>
  <pageMargins left="0.7" right="0.2" top="0.5" bottom="0.25" header="0.3" footer="0.3"/>
  <pageSetup orientation="landscape" r:id="rId1"/>
  <headerFooter>
    <oddHeader>&amp;L&amp;A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F41C9-6446-4385-8755-69128900D678}">
  <dimension ref="A2:K20"/>
  <sheetViews>
    <sheetView topLeftCell="A16" workbookViewId="0">
      <selection activeCell="K20" sqref="A3:K20"/>
    </sheetView>
  </sheetViews>
  <sheetFormatPr defaultRowHeight="15.6" x14ac:dyDescent="0.3"/>
  <cols>
    <col min="1" max="1" width="17.5546875" customWidth="1"/>
    <col min="2" max="3" width="16.6640625" style="7" customWidth="1"/>
    <col min="4" max="6" width="3.6640625" customWidth="1"/>
    <col min="7" max="9" width="8.33203125" customWidth="1"/>
    <col min="10" max="10" width="35.6640625" customWidth="1"/>
    <col min="11" max="11" width="5.44140625" customWidth="1"/>
  </cols>
  <sheetData>
    <row r="2" spans="1:11" ht="31.2" x14ac:dyDescent="0.3">
      <c r="A2" s="316" t="s">
        <v>0</v>
      </c>
      <c r="B2" s="316" t="s">
        <v>593</v>
      </c>
      <c r="C2" s="316" t="s">
        <v>594</v>
      </c>
      <c r="D2" s="319" t="s">
        <v>3</v>
      </c>
      <c r="E2" s="319" t="s">
        <v>4</v>
      </c>
      <c r="F2" s="320" t="s">
        <v>433</v>
      </c>
      <c r="G2" s="25" t="s">
        <v>16</v>
      </c>
      <c r="H2" s="25" t="s">
        <v>17</v>
      </c>
      <c r="I2" s="25" t="s">
        <v>18</v>
      </c>
      <c r="J2" s="25" t="s">
        <v>15</v>
      </c>
      <c r="K2" s="25" t="s">
        <v>6</v>
      </c>
    </row>
    <row r="3" spans="1:11" ht="45" customHeight="1" x14ac:dyDescent="0.3">
      <c r="A3" s="290" t="s">
        <v>155</v>
      </c>
      <c r="B3" s="277" t="s">
        <v>156</v>
      </c>
      <c r="C3" s="277" t="s">
        <v>157</v>
      </c>
      <c r="D3" s="2" t="s">
        <v>929</v>
      </c>
      <c r="E3" s="2" t="s">
        <v>11</v>
      </c>
      <c r="F3" s="2" t="s">
        <v>9</v>
      </c>
      <c r="G3" s="3"/>
      <c r="H3" s="266"/>
      <c r="I3" s="11"/>
      <c r="J3" s="1"/>
      <c r="K3" s="2"/>
    </row>
    <row r="4" spans="1:11" ht="45" customHeight="1" x14ac:dyDescent="0.3">
      <c r="A4" s="290" t="s">
        <v>158</v>
      </c>
      <c r="B4" s="277" t="s">
        <v>159</v>
      </c>
      <c r="C4" s="277" t="s">
        <v>160</v>
      </c>
      <c r="D4" s="2" t="s">
        <v>929</v>
      </c>
      <c r="E4" s="2" t="s">
        <v>11</v>
      </c>
      <c r="F4" s="2" t="s">
        <v>8</v>
      </c>
      <c r="G4" s="3"/>
      <c r="H4" s="266"/>
      <c r="I4" s="11"/>
      <c r="J4" s="1"/>
      <c r="K4" s="2"/>
    </row>
    <row r="5" spans="1:11" ht="45" customHeight="1" x14ac:dyDescent="0.3">
      <c r="A5" s="290" t="s">
        <v>161</v>
      </c>
      <c r="B5" s="277" t="s">
        <v>162</v>
      </c>
      <c r="C5" s="277" t="s">
        <v>163</v>
      </c>
      <c r="D5" s="2" t="s">
        <v>929</v>
      </c>
      <c r="E5" s="2" t="s">
        <v>11</v>
      </c>
      <c r="F5" s="2" t="s">
        <v>9</v>
      </c>
      <c r="G5" s="3"/>
      <c r="H5" s="266"/>
      <c r="I5" s="11"/>
      <c r="J5" s="1"/>
      <c r="K5" s="2"/>
    </row>
    <row r="6" spans="1:11" ht="45" customHeight="1" x14ac:dyDescent="0.3">
      <c r="A6" s="290" t="s">
        <v>164</v>
      </c>
      <c r="B6" s="277" t="s">
        <v>165</v>
      </c>
      <c r="C6" s="277" t="s">
        <v>166</v>
      </c>
      <c r="D6" s="2" t="s">
        <v>929</v>
      </c>
      <c r="E6" s="2" t="s">
        <v>11</v>
      </c>
      <c r="F6" s="2" t="s">
        <v>8</v>
      </c>
      <c r="G6" s="3"/>
      <c r="H6" s="266"/>
      <c r="I6" s="11"/>
      <c r="J6" s="1"/>
      <c r="K6" s="2"/>
    </row>
    <row r="7" spans="1:11" ht="45" customHeight="1" x14ac:dyDescent="0.3">
      <c r="A7" s="290" t="s">
        <v>142</v>
      </c>
      <c r="B7" s="277" t="s">
        <v>143</v>
      </c>
      <c r="C7" s="277" t="s">
        <v>144</v>
      </c>
      <c r="D7" s="2" t="s">
        <v>928</v>
      </c>
      <c r="E7" s="2" t="s">
        <v>11</v>
      </c>
      <c r="F7" s="2" t="s">
        <v>9</v>
      </c>
      <c r="G7" s="3"/>
      <c r="H7" s="266"/>
      <c r="I7" s="11"/>
      <c r="J7" s="1"/>
      <c r="K7" s="2"/>
    </row>
    <row r="8" spans="1:11" ht="45" customHeight="1" x14ac:dyDescent="0.3">
      <c r="A8" s="290" t="s">
        <v>146</v>
      </c>
      <c r="B8" s="277" t="s">
        <v>147</v>
      </c>
      <c r="C8" s="277" t="s">
        <v>148</v>
      </c>
      <c r="D8" s="2" t="s">
        <v>929</v>
      </c>
      <c r="E8" s="2" t="s">
        <v>11</v>
      </c>
      <c r="F8" s="2" t="s">
        <v>9</v>
      </c>
      <c r="G8" s="3"/>
      <c r="H8" s="266"/>
      <c r="I8" s="11"/>
      <c r="J8" s="1"/>
      <c r="K8" s="2"/>
    </row>
    <row r="9" spans="1:11" ht="45" customHeight="1" x14ac:dyDescent="0.3">
      <c r="A9" s="290" t="s">
        <v>149</v>
      </c>
      <c r="B9" s="277" t="s">
        <v>150</v>
      </c>
      <c r="C9" s="277" t="s">
        <v>151</v>
      </c>
      <c r="D9" s="2" t="s">
        <v>929</v>
      </c>
      <c r="E9" s="2" t="s">
        <v>11</v>
      </c>
      <c r="F9" s="2" t="s">
        <v>9</v>
      </c>
      <c r="G9" s="3"/>
      <c r="H9" s="266"/>
      <c r="I9" s="11"/>
      <c r="J9" s="1"/>
      <c r="K9" s="2"/>
    </row>
    <row r="10" spans="1:11" ht="45" customHeight="1" x14ac:dyDescent="0.3">
      <c r="A10" s="290" t="s">
        <v>152</v>
      </c>
      <c r="B10" s="277" t="s">
        <v>153</v>
      </c>
      <c r="C10" s="277" t="s">
        <v>154</v>
      </c>
      <c r="D10" s="2" t="s">
        <v>929</v>
      </c>
      <c r="E10" s="2" t="s">
        <v>11</v>
      </c>
      <c r="F10" s="2" t="s">
        <v>9</v>
      </c>
      <c r="G10" s="3"/>
      <c r="H10" s="266"/>
      <c r="I10" s="11"/>
      <c r="J10" s="1"/>
      <c r="K10" s="2"/>
    </row>
    <row r="11" spans="1:11" ht="45" customHeight="1" x14ac:dyDescent="0.3">
      <c r="A11" s="290" t="s">
        <v>167</v>
      </c>
      <c r="B11" s="277" t="s">
        <v>168</v>
      </c>
      <c r="C11" s="277" t="s">
        <v>169</v>
      </c>
      <c r="D11" s="2" t="s">
        <v>929</v>
      </c>
      <c r="E11" s="2" t="s">
        <v>7</v>
      </c>
      <c r="F11" s="2" t="s">
        <v>8</v>
      </c>
      <c r="G11" s="3"/>
      <c r="H11" s="266"/>
      <c r="I11" s="11"/>
      <c r="J11" s="1"/>
      <c r="K11" s="2"/>
    </row>
    <row r="12" spans="1:11" ht="45" customHeight="1" x14ac:dyDescent="0.3">
      <c r="A12" s="290" t="s">
        <v>170</v>
      </c>
      <c r="B12" s="277" t="s">
        <v>171</v>
      </c>
      <c r="C12" s="277" t="s">
        <v>172</v>
      </c>
      <c r="D12" s="2" t="s">
        <v>929</v>
      </c>
      <c r="E12" s="2" t="s">
        <v>7</v>
      </c>
      <c r="F12" s="2" t="s">
        <v>8</v>
      </c>
      <c r="G12" s="3"/>
      <c r="H12" s="266"/>
      <c r="I12" s="11"/>
      <c r="J12" s="1"/>
      <c r="K12" s="2"/>
    </row>
    <row r="13" spans="1:11" ht="45" customHeight="1" x14ac:dyDescent="0.3">
      <c r="A13" s="290" t="s">
        <v>173</v>
      </c>
      <c r="B13" s="277" t="s">
        <v>174</v>
      </c>
      <c r="C13" s="277" t="s">
        <v>175</v>
      </c>
      <c r="D13" s="2" t="s">
        <v>929</v>
      </c>
      <c r="E13" s="2" t="s">
        <v>7</v>
      </c>
      <c r="F13" s="2" t="s">
        <v>8</v>
      </c>
      <c r="G13" s="3"/>
      <c r="H13" s="266"/>
      <c r="I13" s="11"/>
      <c r="J13" s="1"/>
      <c r="K13" s="2"/>
    </row>
    <row r="14" spans="1:11" ht="45" customHeight="1" x14ac:dyDescent="0.3">
      <c r="A14" s="290" t="s">
        <v>176</v>
      </c>
      <c r="B14" s="277" t="s">
        <v>177</v>
      </c>
      <c r="C14" s="277" t="s">
        <v>178</v>
      </c>
      <c r="D14" s="2" t="s">
        <v>929</v>
      </c>
      <c r="E14" s="2" t="s">
        <v>7</v>
      </c>
      <c r="F14" s="2" t="s">
        <v>8</v>
      </c>
      <c r="G14" s="3"/>
      <c r="H14" s="266"/>
      <c r="I14" s="11"/>
      <c r="J14" s="1"/>
      <c r="K14" s="2"/>
    </row>
    <row r="15" spans="1:11" ht="45" customHeight="1" x14ac:dyDescent="0.3">
      <c r="A15" s="290" t="s">
        <v>586</v>
      </c>
      <c r="B15" s="277" t="s">
        <v>587</v>
      </c>
      <c r="C15" s="277" t="s">
        <v>588</v>
      </c>
      <c r="D15" s="2" t="s">
        <v>929</v>
      </c>
      <c r="E15" s="2" t="s">
        <v>11</v>
      </c>
      <c r="F15" s="2" t="s">
        <v>8</v>
      </c>
      <c r="G15" s="3"/>
      <c r="H15" s="266"/>
      <c r="I15" s="11"/>
      <c r="J15" s="1"/>
      <c r="K15" s="2"/>
    </row>
    <row r="16" spans="1:11" ht="45" customHeight="1" x14ac:dyDescent="0.3">
      <c r="A16" s="290" t="s">
        <v>589</v>
      </c>
      <c r="B16" s="277" t="s">
        <v>590</v>
      </c>
      <c r="C16" s="277" t="s">
        <v>591</v>
      </c>
      <c r="D16" s="2" t="s">
        <v>929</v>
      </c>
      <c r="E16" s="2" t="s">
        <v>11</v>
      </c>
      <c r="F16" s="2" t="s">
        <v>8</v>
      </c>
      <c r="G16" s="3"/>
      <c r="H16" s="266"/>
      <c r="I16" s="11"/>
      <c r="J16" s="1"/>
      <c r="K16" s="2"/>
    </row>
    <row r="17" spans="1:11" ht="45" customHeight="1" x14ac:dyDescent="0.3">
      <c r="A17" s="290" t="s">
        <v>334</v>
      </c>
      <c r="B17" s="277" t="s">
        <v>335</v>
      </c>
      <c r="C17" s="277" t="s">
        <v>336</v>
      </c>
      <c r="D17" s="2" t="s">
        <v>929</v>
      </c>
      <c r="E17" s="2" t="s">
        <v>11</v>
      </c>
      <c r="F17" s="2" t="s">
        <v>8</v>
      </c>
      <c r="G17" s="3"/>
      <c r="H17" s="266"/>
      <c r="I17" s="11"/>
      <c r="J17" s="1"/>
      <c r="K17" s="2"/>
    </row>
    <row r="18" spans="1:11" ht="45" customHeight="1" x14ac:dyDescent="0.3">
      <c r="A18" s="290" t="s">
        <v>337</v>
      </c>
      <c r="B18" s="277" t="s">
        <v>338</v>
      </c>
      <c r="C18" s="277" t="s">
        <v>339</v>
      </c>
      <c r="D18" s="2" t="s">
        <v>929</v>
      </c>
      <c r="E18" s="2" t="s">
        <v>11</v>
      </c>
      <c r="F18" s="2" t="s">
        <v>8</v>
      </c>
      <c r="G18" s="3"/>
      <c r="H18" s="266"/>
      <c r="I18" s="11"/>
      <c r="J18" s="1"/>
      <c r="K18" s="2"/>
    </row>
    <row r="19" spans="1:11" ht="45" customHeight="1" x14ac:dyDescent="0.3">
      <c r="A19" s="290" t="s">
        <v>340</v>
      </c>
      <c r="B19" s="277" t="s">
        <v>341</v>
      </c>
      <c r="C19" s="277" t="s">
        <v>342</v>
      </c>
      <c r="D19" s="2" t="s">
        <v>929</v>
      </c>
      <c r="E19" s="2" t="s">
        <v>11</v>
      </c>
      <c r="F19" s="2" t="s">
        <v>8</v>
      </c>
      <c r="G19" s="3"/>
      <c r="H19" s="266"/>
      <c r="I19" s="11"/>
      <c r="J19" s="1"/>
      <c r="K19" s="2"/>
    </row>
    <row r="20" spans="1:11" ht="45" customHeight="1" x14ac:dyDescent="0.3">
      <c r="A20" s="290" t="s">
        <v>343</v>
      </c>
      <c r="B20" s="277" t="s">
        <v>344</v>
      </c>
      <c r="C20" s="277" t="s">
        <v>345</v>
      </c>
      <c r="D20" s="2" t="s">
        <v>929</v>
      </c>
      <c r="E20" s="2" t="s">
        <v>11</v>
      </c>
      <c r="F20" s="2" t="s">
        <v>8</v>
      </c>
      <c r="G20" s="3"/>
      <c r="H20" s="266"/>
      <c r="I20" s="11"/>
      <c r="J20" s="1"/>
      <c r="K20" s="2"/>
    </row>
  </sheetData>
  <conditionalFormatting sqref="A3:I25">
    <cfRule type="expression" dxfId="11" priority="1">
      <formula>$F3="d"</formula>
    </cfRule>
    <cfRule type="expression" dxfId="10" priority="2">
      <formula>$F3="m"</formula>
    </cfRule>
  </conditionalFormatting>
  <conditionalFormatting sqref="A3:K25">
    <cfRule type="expression" dxfId="9" priority="3">
      <formula>$F3="v"</formula>
    </cfRule>
    <cfRule type="expression" dxfId="8" priority="4">
      <formula>$F3="no"</formula>
    </cfRule>
  </conditionalFormatting>
  <printOptions horizontalCentered="1"/>
  <pageMargins left="0.7" right="0.2" top="0.5" bottom="0.25" header="0.05" footer="0.3"/>
  <pageSetup orientation="landscape" r:id="rId1"/>
  <headerFooter>
    <oddHeader>&amp;L&amp;A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39E32-2BEF-466B-AA55-8B1C697AE345}">
  <dimension ref="A2:L16"/>
  <sheetViews>
    <sheetView workbookViewId="0">
      <selection activeCell="K3" sqref="A3:K15"/>
    </sheetView>
  </sheetViews>
  <sheetFormatPr defaultRowHeight="14.4" x14ac:dyDescent="0.3"/>
  <cols>
    <col min="1" max="1" width="17.44140625" customWidth="1"/>
    <col min="2" max="3" width="16.6640625" customWidth="1"/>
    <col min="4" max="4" width="3.88671875" customWidth="1"/>
    <col min="5" max="6" width="3.6640625" customWidth="1"/>
    <col min="7" max="9" width="8.33203125" customWidth="1"/>
    <col min="10" max="10" width="35.6640625" customWidth="1"/>
    <col min="11" max="11" width="5.44140625" customWidth="1"/>
  </cols>
  <sheetData>
    <row r="2" spans="1:12" ht="31.2" x14ac:dyDescent="0.3">
      <c r="A2" s="316" t="s">
        <v>0</v>
      </c>
      <c r="B2" s="316" t="s">
        <v>593</v>
      </c>
      <c r="C2" s="316" t="s">
        <v>594</v>
      </c>
      <c r="D2" s="315" t="s">
        <v>3</v>
      </c>
      <c r="E2" s="315" t="s">
        <v>4</v>
      </c>
      <c r="F2" s="315" t="s">
        <v>433</v>
      </c>
      <c r="G2" s="5" t="s">
        <v>16</v>
      </c>
      <c r="H2" s="5" t="s">
        <v>17</v>
      </c>
      <c r="I2" s="5" t="s">
        <v>18</v>
      </c>
      <c r="J2" s="5" t="s">
        <v>15</v>
      </c>
      <c r="K2" s="5" t="s">
        <v>6</v>
      </c>
    </row>
    <row r="3" spans="1:12" ht="45" customHeight="1" x14ac:dyDescent="0.3">
      <c r="A3" s="277" t="s">
        <v>78</v>
      </c>
      <c r="B3" s="277" t="s">
        <v>79</v>
      </c>
      <c r="C3" s="277" t="s">
        <v>80</v>
      </c>
      <c r="D3" s="2" t="s">
        <v>929</v>
      </c>
      <c r="E3" s="2" t="s">
        <v>7</v>
      </c>
      <c r="F3" s="2" t="s">
        <v>9</v>
      </c>
      <c r="G3" s="3"/>
      <c r="H3" s="266"/>
      <c r="I3" s="11"/>
      <c r="J3" s="1"/>
      <c r="K3" s="2"/>
      <c r="L3" s="311"/>
    </row>
    <row r="4" spans="1:12" ht="45" customHeight="1" x14ac:dyDescent="0.3">
      <c r="A4" s="277" t="s">
        <v>82</v>
      </c>
      <c r="B4" s="277" t="s">
        <v>83</v>
      </c>
      <c r="C4" s="277" t="s">
        <v>84</v>
      </c>
      <c r="D4" s="2" t="s">
        <v>929</v>
      </c>
      <c r="E4" s="2" t="s">
        <v>7</v>
      </c>
      <c r="F4" s="2" t="s">
        <v>9</v>
      </c>
      <c r="G4" s="3"/>
      <c r="H4" s="266"/>
      <c r="I4" s="11"/>
      <c r="J4" s="1"/>
      <c r="K4" s="2"/>
      <c r="L4" s="311"/>
    </row>
    <row r="5" spans="1:12" ht="45" customHeight="1" x14ac:dyDescent="0.3">
      <c r="A5" s="277" t="s">
        <v>85</v>
      </c>
      <c r="B5" s="277" t="s">
        <v>86</v>
      </c>
      <c r="C5" s="277" t="s">
        <v>87</v>
      </c>
      <c r="D5" s="2" t="s">
        <v>929</v>
      </c>
      <c r="E5" s="2" t="s">
        <v>7</v>
      </c>
      <c r="F5" s="2" t="s">
        <v>9</v>
      </c>
      <c r="G5" s="3"/>
      <c r="H5" s="266"/>
      <c r="I5" s="11"/>
      <c r="J5" s="1"/>
      <c r="K5" s="2"/>
      <c r="L5" s="311"/>
    </row>
    <row r="6" spans="1:12" ht="45" customHeight="1" x14ac:dyDescent="0.3">
      <c r="A6" s="277" t="s">
        <v>88</v>
      </c>
      <c r="B6" s="277" t="s">
        <v>89</v>
      </c>
      <c r="C6" s="277" t="s">
        <v>90</v>
      </c>
      <c r="D6" s="2" t="s">
        <v>928</v>
      </c>
      <c r="E6" s="2" t="s">
        <v>7</v>
      </c>
      <c r="F6" s="2" t="s">
        <v>9</v>
      </c>
      <c r="G6" s="3"/>
      <c r="H6" s="266"/>
      <c r="I6" s="11"/>
      <c r="J6" s="1"/>
      <c r="K6" s="2"/>
      <c r="L6" s="311"/>
    </row>
    <row r="7" spans="1:12" ht="45" customHeight="1" x14ac:dyDescent="0.3">
      <c r="A7" s="277" t="s">
        <v>179</v>
      </c>
      <c r="B7" s="277" t="s">
        <v>180</v>
      </c>
      <c r="C7" s="277" t="s">
        <v>181</v>
      </c>
      <c r="D7" s="2" t="s">
        <v>929</v>
      </c>
      <c r="E7" s="2" t="s">
        <v>11</v>
      </c>
      <c r="F7" s="2" t="s">
        <v>9</v>
      </c>
      <c r="G7" s="3"/>
      <c r="H7" s="266"/>
      <c r="I7" s="11"/>
      <c r="J7" s="1"/>
      <c r="K7" s="2"/>
      <c r="L7" s="311"/>
    </row>
    <row r="8" spans="1:12" ht="45" customHeight="1" x14ac:dyDescent="0.3">
      <c r="A8" s="277" t="s">
        <v>239</v>
      </c>
      <c r="B8" s="277" t="s">
        <v>240</v>
      </c>
      <c r="C8" s="277" t="s">
        <v>241</v>
      </c>
      <c r="D8" s="2" t="s">
        <v>929</v>
      </c>
      <c r="E8" s="2" t="s">
        <v>11</v>
      </c>
      <c r="F8" s="2" t="s">
        <v>8</v>
      </c>
      <c r="G8" s="3"/>
      <c r="H8" s="266"/>
      <c r="I8" s="11"/>
      <c r="J8" s="1"/>
      <c r="K8" s="2"/>
      <c r="L8" s="311"/>
    </row>
    <row r="9" spans="1:12" ht="45" customHeight="1" x14ac:dyDescent="0.3">
      <c r="A9" s="277" t="s">
        <v>242</v>
      </c>
      <c r="B9" s="277" t="s">
        <v>243</v>
      </c>
      <c r="C9" s="277" t="s">
        <v>244</v>
      </c>
      <c r="D9" s="2" t="s">
        <v>929</v>
      </c>
      <c r="E9" s="2" t="s">
        <v>11</v>
      </c>
      <c r="F9" s="2" t="s">
        <v>8</v>
      </c>
      <c r="G9" s="3"/>
      <c r="H9" s="266"/>
      <c r="I9" s="11"/>
      <c r="J9" s="1"/>
      <c r="K9" s="2"/>
      <c r="L9" s="311"/>
    </row>
    <row r="10" spans="1:12" ht="45" customHeight="1" x14ac:dyDescent="0.3">
      <c r="A10" s="277" t="s">
        <v>245</v>
      </c>
      <c r="B10" s="277" t="s">
        <v>246</v>
      </c>
      <c r="C10" s="277" t="s">
        <v>247</v>
      </c>
      <c r="D10" s="2" t="s">
        <v>929</v>
      </c>
      <c r="E10" s="2" t="s">
        <v>11</v>
      </c>
      <c r="F10" s="2" t="s">
        <v>8</v>
      </c>
      <c r="G10" s="3"/>
      <c r="H10" s="266"/>
      <c r="I10" s="11"/>
      <c r="J10" s="1"/>
      <c r="K10" s="2"/>
      <c r="L10" s="311"/>
    </row>
    <row r="11" spans="1:12" ht="45" customHeight="1" x14ac:dyDescent="0.3">
      <c r="A11" s="277" t="s">
        <v>248</v>
      </c>
      <c r="B11" s="277" t="s">
        <v>249</v>
      </c>
      <c r="C11" s="277" t="s">
        <v>250</v>
      </c>
      <c r="D11" s="2" t="s">
        <v>929</v>
      </c>
      <c r="E11" s="2" t="s">
        <v>11</v>
      </c>
      <c r="F11" s="2" t="s">
        <v>8</v>
      </c>
      <c r="G11" s="3"/>
      <c r="H11" s="266"/>
      <c r="I11" s="11"/>
      <c r="J11" s="1"/>
      <c r="K11" s="2"/>
      <c r="L11" s="311"/>
    </row>
    <row r="12" spans="1:12" ht="45" customHeight="1" x14ac:dyDescent="0.3">
      <c r="A12" s="277" t="s">
        <v>310</v>
      </c>
      <c r="B12" s="277" t="s">
        <v>311</v>
      </c>
      <c r="C12" s="277" t="s">
        <v>312</v>
      </c>
      <c r="D12" s="2" t="s">
        <v>928</v>
      </c>
      <c r="E12" s="2" t="s">
        <v>7</v>
      </c>
      <c r="F12" s="2" t="s">
        <v>9</v>
      </c>
      <c r="G12" s="3"/>
      <c r="H12" s="266"/>
      <c r="I12" s="11"/>
      <c r="J12" s="1"/>
      <c r="K12" s="2"/>
      <c r="L12" s="311"/>
    </row>
    <row r="13" spans="1:12" ht="45" customHeight="1" x14ac:dyDescent="0.3">
      <c r="A13" s="277" t="s">
        <v>313</v>
      </c>
      <c r="B13" s="277" t="s">
        <v>314</v>
      </c>
      <c r="C13" s="277" t="s">
        <v>315</v>
      </c>
      <c r="D13" s="2" t="s">
        <v>928</v>
      </c>
      <c r="E13" s="2" t="s">
        <v>7</v>
      </c>
      <c r="F13" s="2" t="s">
        <v>9</v>
      </c>
      <c r="G13" s="3"/>
      <c r="H13" s="266"/>
      <c r="I13" s="11"/>
      <c r="J13" s="1"/>
      <c r="K13" s="2"/>
      <c r="L13" s="311"/>
    </row>
    <row r="14" spans="1:12" ht="45" customHeight="1" x14ac:dyDescent="0.3">
      <c r="A14" s="277" t="s">
        <v>316</v>
      </c>
      <c r="B14" s="277" t="s">
        <v>317</v>
      </c>
      <c r="C14" s="277" t="s">
        <v>318</v>
      </c>
      <c r="D14" s="2" t="s">
        <v>928</v>
      </c>
      <c r="E14" s="2" t="s">
        <v>7</v>
      </c>
      <c r="F14" s="2" t="s">
        <v>9</v>
      </c>
      <c r="G14" s="3"/>
      <c r="H14" s="266"/>
      <c r="I14" s="11"/>
      <c r="J14" s="1"/>
      <c r="K14" s="2"/>
      <c r="L14" s="311"/>
    </row>
    <row r="15" spans="1:12" ht="45" customHeight="1" x14ac:dyDescent="0.3">
      <c r="A15" s="277" t="s">
        <v>319</v>
      </c>
      <c r="B15" s="277" t="s">
        <v>320</v>
      </c>
      <c r="C15" s="277" t="s">
        <v>321</v>
      </c>
      <c r="D15" s="2" t="s">
        <v>928</v>
      </c>
      <c r="E15" s="2" t="s">
        <v>7</v>
      </c>
      <c r="F15" s="2" t="s">
        <v>8</v>
      </c>
      <c r="G15" s="3"/>
      <c r="H15" s="266"/>
      <c r="I15" s="11"/>
      <c r="J15" s="1"/>
      <c r="K15" s="2"/>
      <c r="L15" s="311"/>
    </row>
    <row r="16" spans="1:12" ht="45" customHeight="1" x14ac:dyDescent="0.3">
      <c r="A16" s="20"/>
      <c r="B16" s="261"/>
      <c r="C16" s="261"/>
      <c r="D16" s="20"/>
      <c r="E16" s="20"/>
      <c r="F16" s="20"/>
      <c r="G16" s="21"/>
      <c r="H16" s="21"/>
      <c r="I16" s="21"/>
      <c r="J16" s="24"/>
      <c r="K16" s="20"/>
    </row>
  </sheetData>
  <conditionalFormatting sqref="A3:I16">
    <cfRule type="expression" dxfId="7" priority="1">
      <formula>$F3="d"</formula>
    </cfRule>
    <cfRule type="expression" dxfId="6" priority="2">
      <formula>$F3="m"</formula>
    </cfRule>
  </conditionalFormatting>
  <conditionalFormatting sqref="A3:K16">
    <cfRule type="expression" dxfId="5" priority="3">
      <formula>$F3="v"</formula>
    </cfRule>
    <cfRule type="expression" dxfId="4" priority="4">
      <formula>$F3="no"</formula>
    </cfRule>
  </conditionalFormatting>
  <printOptions horizontalCentered="1"/>
  <pageMargins left="0.7" right="0.2" top="0.25" bottom="0.2" header="0.05" footer="0.3"/>
  <pageSetup orientation="landscape" r:id="rId1"/>
  <headerFooter>
    <oddHeader>&amp;L&amp;A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929B0-0F1E-4BF6-A270-4807E18A2FCE}">
  <dimension ref="A2:K6"/>
  <sheetViews>
    <sheetView tabSelected="1" workbookViewId="0">
      <selection activeCell="D8" sqref="D8"/>
    </sheetView>
  </sheetViews>
  <sheetFormatPr defaultRowHeight="14.4" x14ac:dyDescent="0.3"/>
  <cols>
    <col min="1" max="1" width="17.5546875" customWidth="1"/>
    <col min="2" max="3" width="16.6640625" style="15" customWidth="1"/>
    <col min="4" max="6" width="3.6640625" customWidth="1"/>
    <col min="7" max="9" width="8.109375" customWidth="1"/>
    <col min="10" max="10" width="35.6640625" customWidth="1"/>
    <col min="11" max="11" width="5.44140625" customWidth="1"/>
  </cols>
  <sheetData>
    <row r="2" spans="1:11" ht="31.2" x14ac:dyDescent="0.3">
      <c r="A2" s="316" t="s">
        <v>0</v>
      </c>
      <c r="B2" s="316" t="s">
        <v>593</v>
      </c>
      <c r="C2" s="316" t="s">
        <v>594</v>
      </c>
      <c r="D2" s="315" t="s">
        <v>3</v>
      </c>
      <c r="E2" s="315" t="s">
        <v>4</v>
      </c>
      <c r="F2" s="315" t="s">
        <v>433</v>
      </c>
      <c r="G2" s="5" t="s">
        <v>16</v>
      </c>
      <c r="H2" s="5" t="s">
        <v>17</v>
      </c>
      <c r="I2" s="5" t="s">
        <v>18</v>
      </c>
      <c r="J2" s="312" t="s">
        <v>15</v>
      </c>
      <c r="K2" s="5" t="s">
        <v>6</v>
      </c>
    </row>
    <row r="3" spans="1:11" ht="57.75" customHeight="1" x14ac:dyDescent="0.3">
      <c r="A3" s="20" t="s">
        <v>898</v>
      </c>
      <c r="B3" s="261" t="s">
        <v>380</v>
      </c>
      <c r="C3" s="261" t="s">
        <v>381</v>
      </c>
      <c r="D3" s="317" t="s">
        <v>929</v>
      </c>
      <c r="E3" s="317" t="s">
        <v>11</v>
      </c>
      <c r="F3" s="317" t="s">
        <v>8</v>
      </c>
      <c r="G3" s="265"/>
      <c r="H3" s="265"/>
      <c r="I3" s="265"/>
      <c r="J3" s="318"/>
      <c r="K3" s="317"/>
    </row>
    <row r="4" spans="1:11" ht="45" customHeight="1" x14ac:dyDescent="0.3">
      <c r="A4" s="20" t="s">
        <v>386</v>
      </c>
      <c r="B4" s="261" t="s">
        <v>387</v>
      </c>
      <c r="C4" s="261" t="s">
        <v>388</v>
      </c>
      <c r="D4" s="20" t="s">
        <v>929</v>
      </c>
      <c r="E4" s="20" t="s">
        <v>11</v>
      </c>
      <c r="F4" s="20" t="s">
        <v>8</v>
      </c>
      <c r="G4" s="21"/>
      <c r="H4" s="21"/>
      <c r="I4" s="21"/>
      <c r="J4" s="24"/>
      <c r="K4" s="20"/>
    </row>
    <row r="5" spans="1:11" ht="45" customHeight="1" x14ac:dyDescent="0.3">
      <c r="A5" s="261"/>
      <c r="B5" s="261"/>
      <c r="C5" s="261"/>
      <c r="D5" s="261"/>
      <c r="E5" s="261"/>
      <c r="F5" s="261"/>
      <c r="G5" s="275"/>
      <c r="H5" s="275"/>
      <c r="I5" s="275"/>
      <c r="J5" s="261"/>
      <c r="K5" s="261"/>
    </row>
    <row r="6" spans="1:11" ht="45" customHeight="1" x14ac:dyDescent="0.3">
      <c r="A6" s="261"/>
      <c r="B6" s="261"/>
      <c r="C6" s="261"/>
      <c r="D6" s="261"/>
      <c r="E6" s="261"/>
      <c r="F6" s="261"/>
      <c r="G6" s="275"/>
      <c r="H6" s="275"/>
      <c r="I6" s="275"/>
      <c r="J6" s="261"/>
      <c r="K6" s="261"/>
    </row>
  </sheetData>
  <conditionalFormatting sqref="A3:I10">
    <cfRule type="expression" dxfId="3" priority="1">
      <formula>$F3="d"</formula>
    </cfRule>
    <cfRule type="expression" dxfId="2" priority="2">
      <formula>$F3="m"</formula>
    </cfRule>
  </conditionalFormatting>
  <conditionalFormatting sqref="A3:K10">
    <cfRule type="expression" dxfId="1" priority="3">
      <formula>$F3="v"</formula>
    </cfRule>
    <cfRule type="expression" dxfId="0" priority="4">
      <formula>$F3="no"</formula>
    </cfRule>
  </conditionalFormatting>
  <pageMargins left="0.7" right="0.2" top="0.25" bottom="0.2" header="0.05" footer="0.3"/>
  <pageSetup orientation="landscape" r:id="rId1"/>
  <headerFooter>
    <oddHeader>&amp;L&amp;A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1F7F9-FC3E-4A9F-A119-02BCBD9F3A4A}">
  <dimension ref="A1:L151"/>
  <sheetViews>
    <sheetView workbookViewId="0">
      <selection activeCell="A3" sqref="A3:L151"/>
    </sheetView>
  </sheetViews>
  <sheetFormatPr defaultRowHeight="14.4" x14ac:dyDescent="0.3"/>
  <sheetData>
    <row r="1" spans="1:12" x14ac:dyDescent="0.3">
      <c r="A1">
        <f>COUNTA(A3:A1854)</f>
        <v>149</v>
      </c>
      <c r="B1">
        <f>A1/3</f>
        <v>49.666666666666664</v>
      </c>
      <c r="F1">
        <f>COUNTIF(F3:F1854,"yes")</f>
        <v>50</v>
      </c>
    </row>
    <row r="2" spans="1:12" x14ac:dyDescent="0.3">
      <c r="A2" t="s">
        <v>545</v>
      </c>
      <c r="B2" t="s">
        <v>567</v>
      </c>
      <c r="C2" t="s">
        <v>568</v>
      </c>
      <c r="D2" t="s">
        <v>569</v>
      </c>
      <c r="E2" t="s">
        <v>570</v>
      </c>
      <c r="F2" t="s">
        <v>571</v>
      </c>
      <c r="K2" t="s">
        <v>575</v>
      </c>
      <c r="L2" t="s">
        <v>546</v>
      </c>
    </row>
    <row r="3" spans="1:12" x14ac:dyDescent="0.3">
      <c r="A3" t="s">
        <v>653</v>
      </c>
      <c r="B3" t="s">
        <v>654</v>
      </c>
      <c r="C3" t="s">
        <v>655</v>
      </c>
      <c r="D3" t="s">
        <v>929</v>
      </c>
      <c r="E3" t="s">
        <v>656</v>
      </c>
      <c r="F3" t="s">
        <v>8</v>
      </c>
      <c r="L3" t="s">
        <v>101</v>
      </c>
    </row>
    <row r="4" spans="1:12" x14ac:dyDescent="0.3">
      <c r="A4" t="s">
        <v>659</v>
      </c>
      <c r="B4" t="s">
        <v>660</v>
      </c>
      <c r="C4" t="s">
        <v>661</v>
      </c>
      <c r="D4" t="s">
        <v>929</v>
      </c>
      <c r="E4" t="s">
        <v>11</v>
      </c>
      <c r="F4" t="s">
        <v>8</v>
      </c>
      <c r="L4" t="s">
        <v>101</v>
      </c>
    </row>
    <row r="5" spans="1:12" x14ac:dyDescent="0.3">
      <c r="A5" t="s">
        <v>663</v>
      </c>
      <c r="B5" t="s">
        <v>664</v>
      </c>
      <c r="C5" t="s">
        <v>665</v>
      </c>
      <c r="D5" t="s">
        <v>929</v>
      </c>
      <c r="E5" t="s">
        <v>11</v>
      </c>
      <c r="F5" t="s">
        <v>8</v>
      </c>
      <c r="L5" t="s">
        <v>101</v>
      </c>
    </row>
    <row r="6" spans="1:12" x14ac:dyDescent="0.3">
      <c r="A6" t="s">
        <v>667</v>
      </c>
      <c r="B6" t="s">
        <v>668</v>
      </c>
      <c r="C6" t="s">
        <v>669</v>
      </c>
      <c r="D6" t="s">
        <v>929</v>
      </c>
      <c r="E6" t="s">
        <v>11</v>
      </c>
      <c r="F6" t="s">
        <v>8</v>
      </c>
      <c r="L6" t="s">
        <v>101</v>
      </c>
    </row>
    <row r="7" spans="1:12" x14ac:dyDescent="0.3">
      <c r="A7" t="s">
        <v>671</v>
      </c>
      <c r="B7" t="s">
        <v>672</v>
      </c>
      <c r="C7" t="s">
        <v>673</v>
      </c>
      <c r="D7" t="s">
        <v>929</v>
      </c>
      <c r="E7" t="s">
        <v>11</v>
      </c>
      <c r="F7" t="s">
        <v>8</v>
      </c>
      <c r="L7" t="s">
        <v>101</v>
      </c>
    </row>
    <row r="8" spans="1:12" x14ac:dyDescent="0.3">
      <c r="A8" t="s">
        <v>758</v>
      </c>
      <c r="B8" t="s">
        <v>759</v>
      </c>
      <c r="C8" t="s">
        <v>760</v>
      </c>
      <c r="D8" t="s">
        <v>929</v>
      </c>
      <c r="E8" t="s">
        <v>11</v>
      </c>
      <c r="F8" t="s">
        <v>9</v>
      </c>
      <c r="K8" t="s">
        <v>762</v>
      </c>
      <c r="L8" t="s">
        <v>101</v>
      </c>
    </row>
    <row r="9" spans="1:12" x14ac:dyDescent="0.3">
      <c r="A9" t="s">
        <v>215</v>
      </c>
      <c r="B9" t="s">
        <v>216</v>
      </c>
      <c r="C9" t="s">
        <v>217</v>
      </c>
      <c r="D9" t="s">
        <v>930</v>
      </c>
      <c r="E9" t="s">
        <v>11</v>
      </c>
      <c r="F9" t="s">
        <v>8</v>
      </c>
      <c r="L9" t="s">
        <v>101</v>
      </c>
    </row>
    <row r="10" spans="1:12" x14ac:dyDescent="0.3">
      <c r="A10" t="s">
        <v>218</v>
      </c>
      <c r="B10" t="s">
        <v>219</v>
      </c>
      <c r="C10" t="s">
        <v>220</v>
      </c>
      <c r="D10" t="s">
        <v>930</v>
      </c>
      <c r="E10" t="s">
        <v>11</v>
      </c>
      <c r="F10" t="s">
        <v>8</v>
      </c>
      <c r="L10" t="s">
        <v>101</v>
      </c>
    </row>
    <row r="11" spans="1:12" x14ac:dyDescent="0.3">
      <c r="A11" t="s">
        <v>221</v>
      </c>
      <c r="B11" t="s">
        <v>222</v>
      </c>
      <c r="C11" t="s">
        <v>223</v>
      </c>
      <c r="D11" t="s">
        <v>930</v>
      </c>
      <c r="E11" t="s">
        <v>11</v>
      </c>
      <c r="F11" t="s">
        <v>9</v>
      </c>
      <c r="L11" t="s">
        <v>101</v>
      </c>
    </row>
    <row r="12" spans="1:12" x14ac:dyDescent="0.3">
      <c r="A12" t="s">
        <v>224</v>
      </c>
      <c r="B12" t="s">
        <v>225</v>
      </c>
      <c r="C12" t="s">
        <v>226</v>
      </c>
      <c r="D12" t="s">
        <v>930</v>
      </c>
      <c r="E12" t="s">
        <v>11</v>
      </c>
      <c r="F12" t="s">
        <v>9</v>
      </c>
      <c r="L12" t="s">
        <v>101</v>
      </c>
    </row>
    <row r="13" spans="1:12" x14ac:dyDescent="0.3">
      <c r="A13" t="s">
        <v>785</v>
      </c>
      <c r="B13" t="s">
        <v>786</v>
      </c>
      <c r="C13" t="s">
        <v>787</v>
      </c>
      <c r="D13" t="s">
        <v>928</v>
      </c>
      <c r="E13" t="s">
        <v>7</v>
      </c>
      <c r="F13" t="s">
        <v>9</v>
      </c>
      <c r="K13" t="s">
        <v>789</v>
      </c>
      <c r="L13" t="s">
        <v>101</v>
      </c>
    </row>
    <row r="14" spans="1:12" x14ac:dyDescent="0.3">
      <c r="A14" t="s">
        <v>791</v>
      </c>
      <c r="B14" t="s">
        <v>792</v>
      </c>
      <c r="C14" t="s">
        <v>793</v>
      </c>
      <c r="D14" t="s">
        <v>928</v>
      </c>
      <c r="E14" t="s">
        <v>7</v>
      </c>
      <c r="F14" t="s">
        <v>9</v>
      </c>
      <c r="K14" t="s">
        <v>789</v>
      </c>
      <c r="L14" t="s">
        <v>101</v>
      </c>
    </row>
    <row r="15" spans="1:12" x14ac:dyDescent="0.3">
      <c r="A15" t="s">
        <v>383</v>
      </c>
      <c r="B15" t="s">
        <v>384</v>
      </c>
      <c r="C15" t="s">
        <v>385</v>
      </c>
      <c r="D15" t="s">
        <v>929</v>
      </c>
      <c r="E15" t="s">
        <v>11</v>
      </c>
      <c r="F15" t="s">
        <v>8</v>
      </c>
      <c r="L15" t="s">
        <v>101</v>
      </c>
    </row>
    <row r="16" spans="1:12" x14ac:dyDescent="0.3">
      <c r="A16" t="s">
        <v>108</v>
      </c>
      <c r="B16" t="s">
        <v>109</v>
      </c>
      <c r="C16" t="s">
        <v>110</v>
      </c>
      <c r="D16" t="s">
        <v>930</v>
      </c>
      <c r="E16" t="s">
        <v>11</v>
      </c>
      <c r="F16" t="s">
        <v>8</v>
      </c>
      <c r="L16" t="s">
        <v>111</v>
      </c>
    </row>
    <row r="17" spans="1:12" x14ac:dyDescent="0.3">
      <c r="A17" t="s">
        <v>112</v>
      </c>
      <c r="B17" t="s">
        <v>113</v>
      </c>
      <c r="C17" t="s">
        <v>114</v>
      </c>
      <c r="D17" t="s">
        <v>930</v>
      </c>
      <c r="E17" t="s">
        <v>11</v>
      </c>
      <c r="F17" t="s">
        <v>8</v>
      </c>
      <c r="L17" t="s">
        <v>111</v>
      </c>
    </row>
    <row r="18" spans="1:12" x14ac:dyDescent="0.3">
      <c r="A18" t="s">
        <v>389</v>
      </c>
      <c r="B18" t="s">
        <v>390</v>
      </c>
      <c r="C18" t="s">
        <v>391</v>
      </c>
      <c r="D18" t="s">
        <v>930</v>
      </c>
      <c r="E18" t="s">
        <v>11</v>
      </c>
      <c r="F18" t="s">
        <v>8</v>
      </c>
      <c r="L18" t="s">
        <v>111</v>
      </c>
    </row>
    <row r="19" spans="1:12" x14ac:dyDescent="0.3">
      <c r="A19" t="s">
        <v>392</v>
      </c>
      <c r="B19" t="s">
        <v>393</v>
      </c>
      <c r="C19" t="s">
        <v>394</v>
      </c>
      <c r="D19" t="s">
        <v>930</v>
      </c>
      <c r="E19" t="s">
        <v>11</v>
      </c>
      <c r="F19" t="s">
        <v>8</v>
      </c>
      <c r="L19" t="s">
        <v>111</v>
      </c>
    </row>
    <row r="20" spans="1:12" x14ac:dyDescent="0.3">
      <c r="A20" t="s">
        <v>251</v>
      </c>
      <c r="B20" t="s">
        <v>252</v>
      </c>
      <c r="C20" t="s">
        <v>253</v>
      </c>
      <c r="D20" t="s">
        <v>928</v>
      </c>
      <c r="E20" t="s">
        <v>11</v>
      </c>
      <c r="F20" t="s">
        <v>8</v>
      </c>
      <c r="L20" t="s">
        <v>254</v>
      </c>
    </row>
    <row r="21" spans="1:12" x14ac:dyDescent="0.3">
      <c r="A21" t="s">
        <v>255</v>
      </c>
      <c r="B21" t="s">
        <v>256</v>
      </c>
      <c r="C21" t="s">
        <v>253</v>
      </c>
      <c r="D21" t="s">
        <v>928</v>
      </c>
      <c r="E21" t="s">
        <v>11</v>
      </c>
      <c r="F21" t="s">
        <v>8</v>
      </c>
      <c r="L21" t="s">
        <v>254</v>
      </c>
    </row>
    <row r="22" spans="1:12" x14ac:dyDescent="0.3">
      <c r="A22" t="s">
        <v>257</v>
      </c>
      <c r="B22" t="s">
        <v>258</v>
      </c>
      <c r="C22" t="s">
        <v>259</v>
      </c>
      <c r="D22" t="s">
        <v>928</v>
      </c>
      <c r="E22" t="s">
        <v>11</v>
      </c>
      <c r="F22" t="s">
        <v>8</v>
      </c>
      <c r="L22" t="s">
        <v>254</v>
      </c>
    </row>
    <row r="23" spans="1:12" x14ac:dyDescent="0.3">
      <c r="A23" t="s">
        <v>260</v>
      </c>
      <c r="B23" t="s">
        <v>261</v>
      </c>
      <c r="C23" t="s">
        <v>259</v>
      </c>
      <c r="D23" t="s">
        <v>928</v>
      </c>
      <c r="E23" t="s">
        <v>11</v>
      </c>
      <c r="F23" t="s">
        <v>8</v>
      </c>
      <c r="L23" t="s">
        <v>254</v>
      </c>
    </row>
    <row r="24" spans="1:12" x14ac:dyDescent="0.3">
      <c r="A24" t="s">
        <v>262</v>
      </c>
      <c r="B24" t="s">
        <v>263</v>
      </c>
      <c r="C24" t="s">
        <v>264</v>
      </c>
      <c r="D24" t="s">
        <v>928</v>
      </c>
      <c r="E24" t="s">
        <v>11</v>
      </c>
      <c r="F24" t="s">
        <v>8</v>
      </c>
      <c r="L24" t="s">
        <v>254</v>
      </c>
    </row>
    <row r="25" spans="1:12" x14ac:dyDescent="0.3">
      <c r="A25" t="s">
        <v>265</v>
      </c>
      <c r="B25" t="s">
        <v>266</v>
      </c>
      <c r="C25" t="s">
        <v>267</v>
      </c>
      <c r="D25" t="s">
        <v>928</v>
      </c>
      <c r="E25" t="s">
        <v>11</v>
      </c>
      <c r="F25" t="s">
        <v>8</v>
      </c>
      <c r="L25" t="s">
        <v>254</v>
      </c>
    </row>
    <row r="26" spans="1:12" x14ac:dyDescent="0.3">
      <c r="A26" t="s">
        <v>268</v>
      </c>
      <c r="B26" t="s">
        <v>269</v>
      </c>
      <c r="C26" t="s">
        <v>270</v>
      </c>
      <c r="D26" t="s">
        <v>928</v>
      </c>
      <c r="E26" t="s">
        <v>7</v>
      </c>
      <c r="F26" t="s">
        <v>8</v>
      </c>
      <c r="K26" t="s">
        <v>14</v>
      </c>
      <c r="L26" t="s">
        <v>254</v>
      </c>
    </row>
    <row r="27" spans="1:12" x14ac:dyDescent="0.3">
      <c r="A27" t="s">
        <v>271</v>
      </c>
      <c r="B27" t="s">
        <v>272</v>
      </c>
      <c r="C27" t="s">
        <v>273</v>
      </c>
      <c r="D27" t="s">
        <v>928</v>
      </c>
      <c r="E27" t="s">
        <v>7</v>
      </c>
      <c r="F27" t="s">
        <v>8</v>
      </c>
      <c r="K27" t="s">
        <v>14</v>
      </c>
      <c r="L27" t="s">
        <v>254</v>
      </c>
    </row>
    <row r="28" spans="1:12" x14ac:dyDescent="0.3">
      <c r="A28" t="s">
        <v>274</v>
      </c>
      <c r="B28" t="s">
        <v>275</v>
      </c>
      <c r="C28" t="s">
        <v>276</v>
      </c>
      <c r="D28" t="s">
        <v>928</v>
      </c>
      <c r="E28" t="s">
        <v>7</v>
      </c>
      <c r="F28" t="s">
        <v>8</v>
      </c>
      <c r="K28" t="s">
        <v>14</v>
      </c>
      <c r="L28" t="s">
        <v>254</v>
      </c>
    </row>
    <row r="29" spans="1:12" x14ac:dyDescent="0.3">
      <c r="A29" t="s">
        <v>277</v>
      </c>
      <c r="B29" t="s">
        <v>278</v>
      </c>
      <c r="C29" t="s">
        <v>279</v>
      </c>
      <c r="D29" t="s">
        <v>928</v>
      </c>
      <c r="E29" t="s">
        <v>7</v>
      </c>
      <c r="F29" t="s">
        <v>8</v>
      </c>
      <c r="K29" t="s">
        <v>14</v>
      </c>
      <c r="L29" t="s">
        <v>254</v>
      </c>
    </row>
    <row r="30" spans="1:12" x14ac:dyDescent="0.3">
      <c r="A30" t="s">
        <v>280</v>
      </c>
      <c r="B30" t="s">
        <v>281</v>
      </c>
      <c r="C30" t="s">
        <v>282</v>
      </c>
      <c r="D30" t="s">
        <v>928</v>
      </c>
      <c r="E30" t="s">
        <v>7</v>
      </c>
      <c r="F30" t="s">
        <v>8</v>
      </c>
      <c r="K30" t="s">
        <v>14</v>
      </c>
      <c r="L30" t="s">
        <v>254</v>
      </c>
    </row>
    <row r="31" spans="1:12" x14ac:dyDescent="0.3">
      <c r="A31" t="s">
        <v>283</v>
      </c>
      <c r="B31" t="s">
        <v>284</v>
      </c>
      <c r="C31" t="s">
        <v>285</v>
      </c>
      <c r="D31" t="s">
        <v>930</v>
      </c>
      <c r="E31" t="s">
        <v>11</v>
      </c>
      <c r="F31" t="s">
        <v>9</v>
      </c>
      <c r="L31" t="s">
        <v>254</v>
      </c>
    </row>
    <row r="32" spans="1:12" x14ac:dyDescent="0.3">
      <c r="A32" t="s">
        <v>346</v>
      </c>
      <c r="B32" t="s">
        <v>347</v>
      </c>
      <c r="C32" t="s">
        <v>348</v>
      </c>
      <c r="D32" t="s">
        <v>928</v>
      </c>
      <c r="E32" t="s">
        <v>11</v>
      </c>
      <c r="F32" t="s">
        <v>8</v>
      </c>
      <c r="K32" t="s">
        <v>12</v>
      </c>
      <c r="L32" t="s">
        <v>254</v>
      </c>
    </row>
    <row r="33" spans="1:12" x14ac:dyDescent="0.3">
      <c r="A33" t="s">
        <v>349</v>
      </c>
      <c r="B33" t="s">
        <v>350</v>
      </c>
      <c r="C33" t="s">
        <v>351</v>
      </c>
      <c r="D33" t="s">
        <v>928</v>
      </c>
      <c r="E33" t="s">
        <v>11</v>
      </c>
      <c r="F33" t="s">
        <v>8</v>
      </c>
      <c r="K33" t="s">
        <v>352</v>
      </c>
      <c r="L33" t="s">
        <v>254</v>
      </c>
    </row>
    <row r="34" spans="1:12" x14ac:dyDescent="0.3">
      <c r="A34" t="s">
        <v>353</v>
      </c>
      <c r="B34" t="s">
        <v>354</v>
      </c>
      <c r="C34" t="s">
        <v>355</v>
      </c>
      <c r="D34" t="s">
        <v>928</v>
      </c>
      <c r="E34" t="s">
        <v>11</v>
      </c>
      <c r="F34" t="s">
        <v>8</v>
      </c>
      <c r="K34" t="s">
        <v>12</v>
      </c>
      <c r="L34" t="s">
        <v>254</v>
      </c>
    </row>
    <row r="35" spans="1:12" x14ac:dyDescent="0.3">
      <c r="A35" t="s">
        <v>356</v>
      </c>
      <c r="B35" t="s">
        <v>347</v>
      </c>
      <c r="C35" t="s">
        <v>357</v>
      </c>
      <c r="D35" t="s">
        <v>928</v>
      </c>
      <c r="E35" t="s">
        <v>11</v>
      </c>
      <c r="F35" t="s">
        <v>8</v>
      </c>
      <c r="K35" t="s">
        <v>12</v>
      </c>
      <c r="L35" t="s">
        <v>254</v>
      </c>
    </row>
    <row r="36" spans="1:12" x14ac:dyDescent="0.3">
      <c r="A36" t="s">
        <v>358</v>
      </c>
      <c r="B36" t="s">
        <v>359</v>
      </c>
      <c r="C36" t="s">
        <v>360</v>
      </c>
      <c r="D36" t="s">
        <v>928</v>
      </c>
      <c r="E36" t="s">
        <v>11</v>
      </c>
      <c r="F36" t="s">
        <v>8</v>
      </c>
      <c r="K36" t="s">
        <v>12</v>
      </c>
      <c r="L36" t="s">
        <v>254</v>
      </c>
    </row>
    <row r="37" spans="1:12" x14ac:dyDescent="0.3">
      <c r="A37" t="s">
        <v>361</v>
      </c>
      <c r="B37" t="s">
        <v>362</v>
      </c>
      <c r="C37" t="s">
        <v>363</v>
      </c>
      <c r="D37" t="s">
        <v>928</v>
      </c>
      <c r="E37" t="s">
        <v>11</v>
      </c>
      <c r="F37" t="s">
        <v>8</v>
      </c>
      <c r="K37" t="s">
        <v>12</v>
      </c>
      <c r="L37" t="s">
        <v>254</v>
      </c>
    </row>
    <row r="38" spans="1:12" x14ac:dyDescent="0.3">
      <c r="A38" t="s">
        <v>364</v>
      </c>
      <c r="B38" t="s">
        <v>365</v>
      </c>
      <c r="C38" t="s">
        <v>366</v>
      </c>
      <c r="D38" t="s">
        <v>928</v>
      </c>
      <c r="E38" t="s">
        <v>11</v>
      </c>
      <c r="F38" t="s">
        <v>8</v>
      </c>
      <c r="K38" t="s">
        <v>12</v>
      </c>
      <c r="L38" t="s">
        <v>254</v>
      </c>
    </row>
    <row r="39" spans="1:12" x14ac:dyDescent="0.3">
      <c r="A39" t="s">
        <v>367</v>
      </c>
      <c r="B39" t="s">
        <v>368</v>
      </c>
      <c r="C39" t="s">
        <v>369</v>
      </c>
      <c r="D39" t="s">
        <v>928</v>
      </c>
      <c r="E39" t="s">
        <v>11</v>
      </c>
      <c r="F39" t="s">
        <v>8</v>
      </c>
      <c r="K39" t="s">
        <v>12</v>
      </c>
      <c r="L39" t="s">
        <v>254</v>
      </c>
    </row>
    <row r="40" spans="1:12" x14ac:dyDescent="0.3">
      <c r="A40" t="s">
        <v>370</v>
      </c>
      <c r="B40" t="s">
        <v>365</v>
      </c>
      <c r="C40" t="s">
        <v>371</v>
      </c>
      <c r="D40" t="s">
        <v>928</v>
      </c>
      <c r="E40" t="s">
        <v>11</v>
      </c>
      <c r="F40" t="s">
        <v>8</v>
      </c>
      <c r="K40" t="s">
        <v>372</v>
      </c>
      <c r="L40" t="s">
        <v>254</v>
      </c>
    </row>
    <row r="41" spans="1:12" x14ac:dyDescent="0.3">
      <c r="A41" t="s">
        <v>373</v>
      </c>
      <c r="B41" t="s">
        <v>374</v>
      </c>
      <c r="C41" t="s">
        <v>375</v>
      </c>
      <c r="D41" t="s">
        <v>928</v>
      </c>
      <c r="E41" t="s">
        <v>11</v>
      </c>
      <c r="F41" t="s">
        <v>8</v>
      </c>
      <c r="K41" t="s">
        <v>12</v>
      </c>
      <c r="L41" t="s">
        <v>254</v>
      </c>
    </row>
    <row r="42" spans="1:12" x14ac:dyDescent="0.3">
      <c r="A42" t="s">
        <v>376</v>
      </c>
      <c r="B42" t="s">
        <v>377</v>
      </c>
      <c r="C42" t="s">
        <v>378</v>
      </c>
      <c r="D42" t="s">
        <v>928</v>
      </c>
      <c r="E42" t="s">
        <v>7</v>
      </c>
      <c r="F42" t="s">
        <v>8</v>
      </c>
      <c r="K42" t="s">
        <v>12</v>
      </c>
      <c r="L42" t="s">
        <v>254</v>
      </c>
    </row>
    <row r="43" spans="1:12" x14ac:dyDescent="0.3">
      <c r="A43" t="s">
        <v>415</v>
      </c>
      <c r="B43" t="s">
        <v>416</v>
      </c>
      <c r="C43" t="s">
        <v>417</v>
      </c>
      <c r="D43" t="s">
        <v>928</v>
      </c>
      <c r="E43" t="s">
        <v>7</v>
      </c>
      <c r="F43" t="s">
        <v>8</v>
      </c>
      <c r="L43" t="s">
        <v>254</v>
      </c>
    </row>
    <row r="44" spans="1:12" x14ac:dyDescent="0.3">
      <c r="A44" t="s">
        <v>418</v>
      </c>
      <c r="B44" t="s">
        <v>416</v>
      </c>
      <c r="C44" t="s">
        <v>419</v>
      </c>
      <c r="D44" t="s">
        <v>928</v>
      </c>
      <c r="E44" t="s">
        <v>7</v>
      </c>
      <c r="F44" t="s">
        <v>8</v>
      </c>
      <c r="L44" t="s">
        <v>254</v>
      </c>
    </row>
    <row r="45" spans="1:12" x14ac:dyDescent="0.3">
      <c r="A45" t="s">
        <v>420</v>
      </c>
      <c r="B45" t="s">
        <v>421</v>
      </c>
      <c r="C45" t="s">
        <v>417</v>
      </c>
      <c r="D45" t="s">
        <v>928</v>
      </c>
      <c r="E45" t="s">
        <v>7</v>
      </c>
      <c r="F45" t="s">
        <v>8</v>
      </c>
      <c r="L45" t="s">
        <v>254</v>
      </c>
    </row>
    <row r="46" spans="1:12" x14ac:dyDescent="0.3">
      <c r="A46" t="s">
        <v>422</v>
      </c>
      <c r="B46" t="s">
        <v>421</v>
      </c>
      <c r="C46" t="s">
        <v>419</v>
      </c>
      <c r="D46" t="s">
        <v>928</v>
      </c>
      <c r="E46" t="s">
        <v>7</v>
      </c>
      <c r="F46" t="s">
        <v>8</v>
      </c>
      <c r="L46" t="s">
        <v>254</v>
      </c>
    </row>
    <row r="47" spans="1:12" x14ac:dyDescent="0.3">
      <c r="A47" t="s">
        <v>91</v>
      </c>
      <c r="B47" t="s">
        <v>92</v>
      </c>
      <c r="C47" t="s">
        <v>93</v>
      </c>
      <c r="D47" t="s">
        <v>928</v>
      </c>
      <c r="E47" t="s">
        <v>11</v>
      </c>
      <c r="F47" t="s">
        <v>8</v>
      </c>
      <c r="L47" t="s">
        <v>94</v>
      </c>
    </row>
    <row r="48" spans="1:12" x14ac:dyDescent="0.3">
      <c r="A48" t="s">
        <v>95</v>
      </c>
      <c r="B48" t="s">
        <v>96</v>
      </c>
      <c r="C48" t="s">
        <v>97</v>
      </c>
      <c r="D48" t="s">
        <v>928</v>
      </c>
      <c r="E48" t="s">
        <v>11</v>
      </c>
      <c r="F48" t="s">
        <v>8</v>
      </c>
      <c r="K48" t="s">
        <v>14</v>
      </c>
      <c r="L48" t="s">
        <v>94</v>
      </c>
    </row>
    <row r="49" spans="1:12" x14ac:dyDescent="0.3">
      <c r="A49" t="s">
        <v>139</v>
      </c>
      <c r="B49" t="s">
        <v>140</v>
      </c>
      <c r="C49" t="s">
        <v>141</v>
      </c>
      <c r="D49" t="s">
        <v>931</v>
      </c>
      <c r="E49" t="s">
        <v>11</v>
      </c>
      <c r="F49" t="s">
        <v>8</v>
      </c>
      <c r="L49" t="s">
        <v>94</v>
      </c>
    </row>
    <row r="50" spans="1:12" x14ac:dyDescent="0.3">
      <c r="A50" t="s">
        <v>206</v>
      </c>
      <c r="B50" t="s">
        <v>207</v>
      </c>
      <c r="C50" t="s">
        <v>208</v>
      </c>
      <c r="D50" t="s">
        <v>928</v>
      </c>
      <c r="E50" t="s">
        <v>11</v>
      </c>
      <c r="F50" t="s">
        <v>9</v>
      </c>
      <c r="K50" t="s">
        <v>14</v>
      </c>
      <c r="L50" t="s">
        <v>94</v>
      </c>
    </row>
    <row r="51" spans="1:12" x14ac:dyDescent="0.3">
      <c r="A51" t="s">
        <v>209</v>
      </c>
      <c r="B51" t="s">
        <v>210</v>
      </c>
      <c r="C51" t="s">
        <v>211</v>
      </c>
      <c r="D51" t="s">
        <v>931</v>
      </c>
      <c r="E51" t="s">
        <v>11</v>
      </c>
      <c r="F51" t="s">
        <v>9</v>
      </c>
      <c r="K51" t="s">
        <v>14</v>
      </c>
      <c r="L51" t="s">
        <v>94</v>
      </c>
    </row>
    <row r="52" spans="1:12" x14ac:dyDescent="0.3">
      <c r="A52" t="s">
        <v>212</v>
      </c>
      <c r="B52" t="s">
        <v>213</v>
      </c>
      <c r="C52" t="s">
        <v>214</v>
      </c>
      <c r="D52" t="s">
        <v>931</v>
      </c>
      <c r="E52" t="s">
        <v>11</v>
      </c>
      <c r="F52" t="s">
        <v>8</v>
      </c>
      <c r="K52" t="s">
        <v>14</v>
      </c>
      <c r="L52" t="s">
        <v>94</v>
      </c>
    </row>
    <row r="53" spans="1:12" x14ac:dyDescent="0.3">
      <c r="A53" t="s">
        <v>62</v>
      </c>
      <c r="B53" t="s">
        <v>63</v>
      </c>
      <c r="C53" t="s">
        <v>64</v>
      </c>
      <c r="D53" t="s">
        <v>929</v>
      </c>
      <c r="E53" t="s">
        <v>11</v>
      </c>
      <c r="F53" t="s">
        <v>9</v>
      </c>
      <c r="L53" t="s">
        <v>65</v>
      </c>
    </row>
    <row r="54" spans="1:12" x14ac:dyDescent="0.3">
      <c r="A54" t="s">
        <v>66</v>
      </c>
      <c r="B54" t="s">
        <v>67</v>
      </c>
      <c r="C54" t="s">
        <v>68</v>
      </c>
      <c r="D54" t="s">
        <v>929</v>
      </c>
      <c r="E54" t="s">
        <v>11</v>
      </c>
      <c r="F54" t="s">
        <v>9</v>
      </c>
      <c r="L54" t="s">
        <v>65</v>
      </c>
    </row>
    <row r="55" spans="1:12" x14ac:dyDescent="0.3">
      <c r="A55" t="s">
        <v>69</v>
      </c>
      <c r="B55" t="s">
        <v>70</v>
      </c>
      <c r="C55" t="s">
        <v>71</v>
      </c>
      <c r="D55" t="s">
        <v>929</v>
      </c>
      <c r="E55" t="s">
        <v>11</v>
      </c>
      <c r="F55" t="s">
        <v>9</v>
      </c>
      <c r="L55" t="s">
        <v>65</v>
      </c>
    </row>
    <row r="56" spans="1:12" x14ac:dyDescent="0.3">
      <c r="A56" t="s">
        <v>72</v>
      </c>
      <c r="B56" t="s">
        <v>73</v>
      </c>
      <c r="C56" t="s">
        <v>74</v>
      </c>
      <c r="D56" t="s">
        <v>929</v>
      </c>
      <c r="E56" t="s">
        <v>11</v>
      </c>
      <c r="F56" t="s">
        <v>9</v>
      </c>
      <c r="L56" t="s">
        <v>65</v>
      </c>
    </row>
    <row r="57" spans="1:12" x14ac:dyDescent="0.3">
      <c r="A57" t="s">
        <v>115</v>
      </c>
      <c r="B57" t="s">
        <v>116</v>
      </c>
      <c r="C57" t="s">
        <v>117</v>
      </c>
      <c r="D57" t="s">
        <v>929</v>
      </c>
      <c r="E57" t="s">
        <v>11</v>
      </c>
      <c r="F57" t="s">
        <v>8</v>
      </c>
      <c r="L57" t="s">
        <v>65</v>
      </c>
    </row>
    <row r="58" spans="1:12" x14ac:dyDescent="0.3">
      <c r="A58" t="s">
        <v>118</v>
      </c>
      <c r="B58" t="s">
        <v>116</v>
      </c>
      <c r="C58" t="s">
        <v>119</v>
      </c>
      <c r="D58" t="s">
        <v>929</v>
      </c>
      <c r="E58" t="s">
        <v>11</v>
      </c>
      <c r="F58" t="s">
        <v>8</v>
      </c>
      <c r="L58" t="s">
        <v>65</v>
      </c>
    </row>
    <row r="59" spans="1:12" x14ac:dyDescent="0.3">
      <c r="A59" t="s">
        <v>120</v>
      </c>
      <c r="B59" t="s">
        <v>121</v>
      </c>
      <c r="C59" t="s">
        <v>122</v>
      </c>
      <c r="D59" t="s">
        <v>929</v>
      </c>
      <c r="E59" t="s">
        <v>11</v>
      </c>
      <c r="F59" t="s">
        <v>8</v>
      </c>
      <c r="L59" t="s">
        <v>65</v>
      </c>
    </row>
    <row r="60" spans="1:12" x14ac:dyDescent="0.3">
      <c r="A60" t="s">
        <v>123</v>
      </c>
      <c r="B60" t="s">
        <v>124</v>
      </c>
      <c r="C60" t="s">
        <v>125</v>
      </c>
      <c r="D60" t="s">
        <v>929</v>
      </c>
      <c r="E60" t="s">
        <v>11</v>
      </c>
      <c r="F60" t="s">
        <v>8</v>
      </c>
      <c r="L60" t="s">
        <v>65</v>
      </c>
    </row>
    <row r="61" spans="1:12" x14ac:dyDescent="0.3">
      <c r="A61" t="s">
        <v>725</v>
      </c>
      <c r="B61" t="s">
        <v>726</v>
      </c>
      <c r="C61" t="s">
        <v>727</v>
      </c>
      <c r="D61" t="s">
        <v>928</v>
      </c>
      <c r="E61" t="s">
        <v>7</v>
      </c>
      <c r="F61" t="s">
        <v>9</v>
      </c>
      <c r="L61" t="s">
        <v>65</v>
      </c>
    </row>
    <row r="62" spans="1:12" x14ac:dyDescent="0.3">
      <c r="A62" t="s">
        <v>298</v>
      </c>
      <c r="B62" t="s">
        <v>299</v>
      </c>
      <c r="C62" t="s">
        <v>300</v>
      </c>
      <c r="D62" t="s">
        <v>929</v>
      </c>
      <c r="E62" t="s">
        <v>11</v>
      </c>
      <c r="F62" t="s">
        <v>9</v>
      </c>
      <c r="L62" t="s">
        <v>65</v>
      </c>
    </row>
    <row r="63" spans="1:12" x14ac:dyDescent="0.3">
      <c r="A63" t="s">
        <v>301</v>
      </c>
      <c r="B63" t="s">
        <v>302</v>
      </c>
      <c r="C63" t="s">
        <v>303</v>
      </c>
      <c r="D63" t="s">
        <v>929</v>
      </c>
      <c r="E63" t="s">
        <v>11</v>
      </c>
      <c r="F63" t="s">
        <v>9</v>
      </c>
      <c r="L63" t="s">
        <v>65</v>
      </c>
    </row>
    <row r="64" spans="1:12" x14ac:dyDescent="0.3">
      <c r="A64" t="s">
        <v>304</v>
      </c>
      <c r="B64" t="s">
        <v>305</v>
      </c>
      <c r="C64" t="s">
        <v>306</v>
      </c>
      <c r="D64" t="s">
        <v>929</v>
      </c>
      <c r="E64" t="s">
        <v>11</v>
      </c>
      <c r="F64" t="s">
        <v>9</v>
      </c>
      <c r="L64" t="s">
        <v>65</v>
      </c>
    </row>
    <row r="65" spans="1:12" x14ac:dyDescent="0.3">
      <c r="A65" t="s">
        <v>307</v>
      </c>
      <c r="B65" t="s">
        <v>308</v>
      </c>
      <c r="C65" t="s">
        <v>309</v>
      </c>
      <c r="D65" t="s">
        <v>929</v>
      </c>
      <c r="E65" t="s">
        <v>11</v>
      </c>
      <c r="F65" t="s">
        <v>9</v>
      </c>
      <c r="L65" t="s">
        <v>65</v>
      </c>
    </row>
    <row r="66" spans="1:12" x14ac:dyDescent="0.3">
      <c r="A66" t="s">
        <v>30</v>
      </c>
      <c r="B66" t="s">
        <v>31</v>
      </c>
      <c r="C66" t="s">
        <v>32</v>
      </c>
      <c r="D66" t="s">
        <v>928</v>
      </c>
      <c r="E66" t="s">
        <v>7</v>
      </c>
      <c r="F66" t="s">
        <v>8</v>
      </c>
      <c r="L66" t="s">
        <v>33</v>
      </c>
    </row>
    <row r="67" spans="1:12" x14ac:dyDescent="0.3">
      <c r="A67" t="s">
        <v>34</v>
      </c>
      <c r="B67" t="s">
        <v>35</v>
      </c>
      <c r="C67" t="s">
        <v>36</v>
      </c>
      <c r="D67" t="s">
        <v>928</v>
      </c>
      <c r="E67" t="s">
        <v>7</v>
      </c>
      <c r="F67" t="s">
        <v>8</v>
      </c>
      <c r="L67" t="s">
        <v>33</v>
      </c>
    </row>
    <row r="68" spans="1:12" x14ac:dyDescent="0.3">
      <c r="A68" t="s">
        <v>37</v>
      </c>
      <c r="B68" t="s">
        <v>38</v>
      </c>
      <c r="C68" t="s">
        <v>39</v>
      </c>
      <c r="D68" t="s">
        <v>928</v>
      </c>
      <c r="E68" t="s">
        <v>7</v>
      </c>
      <c r="F68" t="s">
        <v>8</v>
      </c>
      <c r="L68" t="s">
        <v>33</v>
      </c>
    </row>
    <row r="69" spans="1:12" x14ac:dyDescent="0.3">
      <c r="A69" t="s">
        <v>40</v>
      </c>
      <c r="B69" t="s">
        <v>41</v>
      </c>
      <c r="C69" t="s">
        <v>42</v>
      </c>
      <c r="D69" t="s">
        <v>928</v>
      </c>
      <c r="E69" t="s">
        <v>7</v>
      </c>
      <c r="F69" t="s">
        <v>8</v>
      </c>
      <c r="L69" t="s">
        <v>33</v>
      </c>
    </row>
    <row r="70" spans="1:12" x14ac:dyDescent="0.3">
      <c r="A70" t="s">
        <v>43</v>
      </c>
      <c r="B70" t="s">
        <v>44</v>
      </c>
      <c r="C70" t="s">
        <v>45</v>
      </c>
      <c r="D70" t="s">
        <v>928</v>
      </c>
      <c r="E70" t="s">
        <v>7</v>
      </c>
      <c r="F70" t="s">
        <v>8</v>
      </c>
      <c r="L70" t="s">
        <v>33</v>
      </c>
    </row>
    <row r="71" spans="1:12" x14ac:dyDescent="0.3">
      <c r="A71" t="s">
        <v>46</v>
      </c>
      <c r="B71" t="s">
        <v>44</v>
      </c>
      <c r="C71" t="s">
        <v>47</v>
      </c>
      <c r="D71" t="s">
        <v>928</v>
      </c>
      <c r="E71" t="s">
        <v>7</v>
      </c>
      <c r="F71" t="s">
        <v>8</v>
      </c>
      <c r="L71" t="s">
        <v>33</v>
      </c>
    </row>
    <row r="72" spans="1:12" x14ac:dyDescent="0.3">
      <c r="A72" t="s">
        <v>48</v>
      </c>
      <c r="B72" t="s">
        <v>49</v>
      </c>
      <c r="C72" t="s">
        <v>50</v>
      </c>
      <c r="D72" t="s">
        <v>928</v>
      </c>
      <c r="E72" t="s">
        <v>7</v>
      </c>
      <c r="F72" t="s">
        <v>8</v>
      </c>
      <c r="L72" t="s">
        <v>33</v>
      </c>
    </row>
    <row r="73" spans="1:12" x14ac:dyDescent="0.3">
      <c r="A73" t="s">
        <v>51</v>
      </c>
      <c r="B73" t="s">
        <v>49</v>
      </c>
      <c r="C73" t="s">
        <v>52</v>
      </c>
      <c r="D73" t="s">
        <v>928</v>
      </c>
      <c r="E73" t="s">
        <v>7</v>
      </c>
      <c r="F73" t="s">
        <v>8</v>
      </c>
      <c r="L73" t="s">
        <v>33</v>
      </c>
    </row>
    <row r="74" spans="1:12" x14ac:dyDescent="0.3">
      <c r="A74" t="s">
        <v>75</v>
      </c>
      <c r="B74" t="s">
        <v>76</v>
      </c>
      <c r="C74" t="s">
        <v>77</v>
      </c>
      <c r="D74" t="s">
        <v>929</v>
      </c>
      <c r="E74" t="s">
        <v>7</v>
      </c>
      <c r="F74" t="s">
        <v>8</v>
      </c>
      <c r="L74" t="s">
        <v>33</v>
      </c>
    </row>
    <row r="75" spans="1:12" x14ac:dyDescent="0.3">
      <c r="A75" t="s">
        <v>182</v>
      </c>
      <c r="B75" t="s">
        <v>183</v>
      </c>
      <c r="C75" t="s">
        <v>184</v>
      </c>
      <c r="D75" t="s">
        <v>928</v>
      </c>
      <c r="E75" t="s">
        <v>7</v>
      </c>
      <c r="F75" t="s">
        <v>9</v>
      </c>
      <c r="L75" t="s">
        <v>33</v>
      </c>
    </row>
    <row r="76" spans="1:12" x14ac:dyDescent="0.3">
      <c r="A76" t="s">
        <v>185</v>
      </c>
      <c r="B76" t="s">
        <v>186</v>
      </c>
      <c r="C76" t="s">
        <v>187</v>
      </c>
      <c r="D76" t="s">
        <v>928</v>
      </c>
      <c r="E76" t="s">
        <v>7</v>
      </c>
      <c r="F76" t="s">
        <v>8</v>
      </c>
      <c r="K76" t="s">
        <v>12</v>
      </c>
      <c r="L76" t="s">
        <v>33</v>
      </c>
    </row>
    <row r="77" spans="1:12" x14ac:dyDescent="0.3">
      <c r="A77" t="s">
        <v>188</v>
      </c>
      <c r="B77" t="s">
        <v>189</v>
      </c>
      <c r="C77" t="s">
        <v>190</v>
      </c>
      <c r="D77" t="s">
        <v>928</v>
      </c>
      <c r="E77" t="s">
        <v>7</v>
      </c>
      <c r="F77" t="s">
        <v>8</v>
      </c>
      <c r="K77" t="s">
        <v>12</v>
      </c>
      <c r="L77" t="s">
        <v>33</v>
      </c>
    </row>
    <row r="78" spans="1:12" x14ac:dyDescent="0.3">
      <c r="A78" t="s">
        <v>191</v>
      </c>
      <c r="B78" t="s">
        <v>192</v>
      </c>
      <c r="C78" t="s">
        <v>193</v>
      </c>
      <c r="D78" t="s">
        <v>928</v>
      </c>
      <c r="E78" t="s">
        <v>7</v>
      </c>
      <c r="F78" t="s">
        <v>8</v>
      </c>
      <c r="K78" t="s">
        <v>12</v>
      </c>
      <c r="L78" t="s">
        <v>33</v>
      </c>
    </row>
    <row r="79" spans="1:12" x14ac:dyDescent="0.3">
      <c r="A79" t="s">
        <v>533</v>
      </c>
      <c r="B79" t="s">
        <v>534</v>
      </c>
      <c r="C79" t="s">
        <v>535</v>
      </c>
      <c r="D79" t="s">
        <v>928</v>
      </c>
      <c r="E79" t="s">
        <v>7</v>
      </c>
      <c r="F79" t="s">
        <v>9</v>
      </c>
      <c r="L79" t="s">
        <v>33</v>
      </c>
    </row>
    <row r="80" spans="1:12" x14ac:dyDescent="0.3">
      <c r="A80" t="s">
        <v>536</v>
      </c>
      <c r="B80" t="s">
        <v>537</v>
      </c>
      <c r="C80" t="s">
        <v>535</v>
      </c>
      <c r="D80" t="s">
        <v>928</v>
      </c>
      <c r="E80" t="s">
        <v>7</v>
      </c>
      <c r="F80" t="s">
        <v>9</v>
      </c>
      <c r="L80" t="s">
        <v>33</v>
      </c>
    </row>
    <row r="81" spans="1:12" x14ac:dyDescent="0.3">
      <c r="A81" t="s">
        <v>538</v>
      </c>
      <c r="B81" t="s">
        <v>537</v>
      </c>
      <c r="C81" t="s">
        <v>539</v>
      </c>
      <c r="D81" t="s">
        <v>928</v>
      </c>
      <c r="E81" t="s">
        <v>7</v>
      </c>
      <c r="F81" t="s">
        <v>9</v>
      </c>
      <c r="L81" t="s">
        <v>33</v>
      </c>
    </row>
    <row r="82" spans="1:12" x14ac:dyDescent="0.3">
      <c r="A82" t="s">
        <v>540</v>
      </c>
      <c r="B82" t="s">
        <v>534</v>
      </c>
      <c r="C82" t="s">
        <v>539</v>
      </c>
      <c r="D82" t="s">
        <v>928</v>
      </c>
      <c r="E82" t="s">
        <v>7</v>
      </c>
      <c r="F82" t="s">
        <v>9</v>
      </c>
      <c r="L82" t="s">
        <v>33</v>
      </c>
    </row>
    <row r="83" spans="1:12" x14ac:dyDescent="0.3">
      <c r="A83" t="s">
        <v>194</v>
      </c>
      <c r="B83" t="s">
        <v>195</v>
      </c>
      <c r="C83" t="s">
        <v>196</v>
      </c>
      <c r="D83" t="s">
        <v>928</v>
      </c>
      <c r="E83" t="s">
        <v>11</v>
      </c>
      <c r="F83" t="s">
        <v>9</v>
      </c>
      <c r="L83" t="s">
        <v>33</v>
      </c>
    </row>
    <row r="84" spans="1:12" x14ac:dyDescent="0.3">
      <c r="A84" t="s">
        <v>197</v>
      </c>
      <c r="B84" t="s">
        <v>198</v>
      </c>
      <c r="C84" t="s">
        <v>199</v>
      </c>
      <c r="D84" t="s">
        <v>928</v>
      </c>
      <c r="E84" t="s">
        <v>11</v>
      </c>
      <c r="F84" t="s">
        <v>9</v>
      </c>
      <c r="L84" t="s">
        <v>33</v>
      </c>
    </row>
    <row r="85" spans="1:12" x14ac:dyDescent="0.3">
      <c r="A85" t="s">
        <v>200</v>
      </c>
      <c r="B85" t="s">
        <v>201</v>
      </c>
      <c r="C85" t="s">
        <v>202</v>
      </c>
      <c r="D85" t="s">
        <v>928</v>
      </c>
      <c r="E85" t="s">
        <v>11</v>
      </c>
      <c r="F85" t="s">
        <v>8</v>
      </c>
      <c r="L85" t="s">
        <v>33</v>
      </c>
    </row>
    <row r="86" spans="1:12" x14ac:dyDescent="0.3">
      <c r="A86" t="s">
        <v>203</v>
      </c>
      <c r="B86" t="s">
        <v>204</v>
      </c>
      <c r="C86" t="s">
        <v>205</v>
      </c>
      <c r="D86" t="s">
        <v>928</v>
      </c>
      <c r="E86" t="s">
        <v>11</v>
      </c>
      <c r="F86" t="s">
        <v>8</v>
      </c>
      <c r="L86" t="s">
        <v>33</v>
      </c>
    </row>
    <row r="87" spans="1:12" x14ac:dyDescent="0.3">
      <c r="A87" t="s">
        <v>435</v>
      </c>
      <c r="B87" t="s">
        <v>436</v>
      </c>
      <c r="C87" t="s">
        <v>437</v>
      </c>
      <c r="D87" t="s">
        <v>928</v>
      </c>
      <c r="E87" t="s">
        <v>7</v>
      </c>
      <c r="F87" t="s">
        <v>9</v>
      </c>
      <c r="K87" t="s">
        <v>438</v>
      </c>
      <c r="L87" t="s">
        <v>33</v>
      </c>
    </row>
    <row r="88" spans="1:12" x14ac:dyDescent="0.3">
      <c r="A88" t="s">
        <v>439</v>
      </c>
      <c r="B88" t="s">
        <v>440</v>
      </c>
      <c r="C88" t="s">
        <v>441</v>
      </c>
      <c r="D88" t="s">
        <v>928</v>
      </c>
      <c r="E88" t="s">
        <v>7</v>
      </c>
      <c r="F88" t="s">
        <v>9</v>
      </c>
      <c r="K88" t="s">
        <v>438</v>
      </c>
      <c r="L88" t="s">
        <v>33</v>
      </c>
    </row>
    <row r="89" spans="1:12" x14ac:dyDescent="0.3">
      <c r="A89" t="s">
        <v>442</v>
      </c>
      <c r="B89" t="s">
        <v>443</v>
      </c>
      <c r="C89" t="s">
        <v>437</v>
      </c>
      <c r="D89" t="s">
        <v>928</v>
      </c>
      <c r="E89" t="s">
        <v>7</v>
      </c>
      <c r="F89" t="s">
        <v>9</v>
      </c>
      <c r="K89" t="s">
        <v>438</v>
      </c>
      <c r="L89" t="s">
        <v>33</v>
      </c>
    </row>
    <row r="90" spans="1:12" x14ac:dyDescent="0.3">
      <c r="A90" t="s">
        <v>444</v>
      </c>
      <c r="B90" t="s">
        <v>445</v>
      </c>
      <c r="C90" t="s">
        <v>446</v>
      </c>
      <c r="D90" t="s">
        <v>928</v>
      </c>
      <c r="E90" t="s">
        <v>7</v>
      </c>
      <c r="F90" t="s">
        <v>9</v>
      </c>
      <c r="K90" t="s">
        <v>438</v>
      </c>
      <c r="L90" t="s">
        <v>33</v>
      </c>
    </row>
    <row r="91" spans="1:12" x14ac:dyDescent="0.3">
      <c r="A91" t="s">
        <v>857</v>
      </c>
      <c r="B91" t="s">
        <v>858</v>
      </c>
      <c r="C91" t="s">
        <v>859</v>
      </c>
      <c r="D91" t="s">
        <v>928</v>
      </c>
      <c r="E91" t="s">
        <v>7</v>
      </c>
      <c r="F91" t="s">
        <v>9</v>
      </c>
      <c r="L91" t="s">
        <v>33</v>
      </c>
    </row>
    <row r="92" spans="1:12" x14ac:dyDescent="0.3">
      <c r="A92" t="s">
        <v>862</v>
      </c>
      <c r="B92" t="s">
        <v>863</v>
      </c>
      <c r="C92" t="s">
        <v>864</v>
      </c>
      <c r="D92" t="s">
        <v>928</v>
      </c>
      <c r="E92" t="s">
        <v>7</v>
      </c>
      <c r="F92" t="s">
        <v>9</v>
      </c>
      <c r="L92" t="s">
        <v>33</v>
      </c>
    </row>
    <row r="93" spans="1:12" x14ac:dyDescent="0.3">
      <c r="A93" t="s">
        <v>866</v>
      </c>
      <c r="B93" t="s">
        <v>867</v>
      </c>
      <c r="C93" t="s">
        <v>868</v>
      </c>
      <c r="D93" t="s">
        <v>928</v>
      </c>
      <c r="E93" t="s">
        <v>7</v>
      </c>
      <c r="F93" t="s">
        <v>9</v>
      </c>
      <c r="L93" t="s">
        <v>33</v>
      </c>
    </row>
    <row r="94" spans="1:12" x14ac:dyDescent="0.3">
      <c r="A94" t="s">
        <v>870</v>
      </c>
      <c r="B94" t="s">
        <v>871</v>
      </c>
      <c r="C94" t="s">
        <v>872</v>
      </c>
      <c r="D94" t="s">
        <v>928</v>
      </c>
      <c r="E94" t="s">
        <v>7</v>
      </c>
      <c r="F94" t="s">
        <v>9</v>
      </c>
      <c r="L94" t="s">
        <v>33</v>
      </c>
    </row>
    <row r="95" spans="1:12" x14ac:dyDescent="0.3">
      <c r="A95" t="s">
        <v>395</v>
      </c>
      <c r="B95" t="s">
        <v>396</v>
      </c>
      <c r="C95" t="s">
        <v>397</v>
      </c>
      <c r="D95" t="s">
        <v>928</v>
      </c>
      <c r="E95" t="s">
        <v>7</v>
      </c>
      <c r="F95" t="s">
        <v>9</v>
      </c>
      <c r="L95" t="s">
        <v>33</v>
      </c>
    </row>
    <row r="96" spans="1:12" x14ac:dyDescent="0.3">
      <c r="A96" t="s">
        <v>398</v>
      </c>
      <c r="B96" t="s">
        <v>399</v>
      </c>
      <c r="C96" t="s">
        <v>400</v>
      </c>
      <c r="D96" t="s">
        <v>928</v>
      </c>
      <c r="E96" t="s">
        <v>7</v>
      </c>
      <c r="F96" t="s">
        <v>9</v>
      </c>
      <c r="L96" t="s">
        <v>33</v>
      </c>
    </row>
    <row r="97" spans="1:12" x14ac:dyDescent="0.3">
      <c r="A97" t="s">
        <v>401</v>
      </c>
      <c r="B97" t="s">
        <v>402</v>
      </c>
      <c r="C97" t="s">
        <v>403</v>
      </c>
      <c r="D97" t="s">
        <v>928</v>
      </c>
      <c r="E97" t="s">
        <v>7</v>
      </c>
      <c r="F97" t="s">
        <v>9</v>
      </c>
      <c r="L97" t="s">
        <v>33</v>
      </c>
    </row>
    <row r="98" spans="1:12" x14ac:dyDescent="0.3">
      <c r="A98" t="s">
        <v>404</v>
      </c>
      <c r="B98" t="s">
        <v>405</v>
      </c>
      <c r="C98" t="s">
        <v>406</v>
      </c>
      <c r="D98" t="s">
        <v>928</v>
      </c>
      <c r="E98" t="s">
        <v>7</v>
      </c>
      <c r="F98" t="s">
        <v>8</v>
      </c>
      <c r="L98" t="s">
        <v>33</v>
      </c>
    </row>
    <row r="99" spans="1:12" x14ac:dyDescent="0.3">
      <c r="A99" t="s">
        <v>407</v>
      </c>
      <c r="B99" t="s">
        <v>408</v>
      </c>
      <c r="C99" t="s">
        <v>409</v>
      </c>
      <c r="D99" t="s">
        <v>928</v>
      </c>
      <c r="E99" t="s">
        <v>7</v>
      </c>
      <c r="F99" t="s">
        <v>8</v>
      </c>
      <c r="L99" t="s">
        <v>33</v>
      </c>
    </row>
    <row r="100" spans="1:12" x14ac:dyDescent="0.3">
      <c r="A100" t="s">
        <v>410</v>
      </c>
      <c r="B100" t="s">
        <v>411</v>
      </c>
      <c r="C100" t="s">
        <v>412</v>
      </c>
      <c r="D100" t="s">
        <v>928</v>
      </c>
      <c r="E100" t="s">
        <v>7</v>
      </c>
      <c r="F100" t="s">
        <v>8</v>
      </c>
      <c r="L100" t="s">
        <v>33</v>
      </c>
    </row>
    <row r="101" spans="1:12" x14ac:dyDescent="0.3">
      <c r="A101" t="s">
        <v>413</v>
      </c>
      <c r="B101" t="s">
        <v>396</v>
      </c>
      <c r="C101" t="s">
        <v>414</v>
      </c>
      <c r="D101" t="s">
        <v>928</v>
      </c>
      <c r="E101" t="s">
        <v>7</v>
      </c>
      <c r="F101" t="s">
        <v>8</v>
      </c>
      <c r="L101" t="s">
        <v>33</v>
      </c>
    </row>
    <row r="102" spans="1:12" x14ac:dyDescent="0.3">
      <c r="A102" t="s">
        <v>24</v>
      </c>
      <c r="B102" t="s">
        <v>25</v>
      </c>
      <c r="C102" t="s">
        <v>26</v>
      </c>
      <c r="D102" t="s">
        <v>928</v>
      </c>
      <c r="E102" t="s">
        <v>11</v>
      </c>
      <c r="F102" t="s">
        <v>8</v>
      </c>
      <c r="K102" t="s">
        <v>13</v>
      </c>
      <c r="L102" t="s">
        <v>27</v>
      </c>
    </row>
    <row r="103" spans="1:12" x14ac:dyDescent="0.3">
      <c r="A103" t="s">
        <v>579</v>
      </c>
      <c r="B103" t="s">
        <v>28</v>
      </c>
      <c r="C103" t="s">
        <v>29</v>
      </c>
      <c r="D103" t="s">
        <v>928</v>
      </c>
      <c r="E103" t="s">
        <v>7</v>
      </c>
      <c r="F103" t="s">
        <v>8</v>
      </c>
      <c r="K103" t="s">
        <v>13</v>
      </c>
      <c r="L103" t="s">
        <v>27</v>
      </c>
    </row>
    <row r="104" spans="1:12" x14ac:dyDescent="0.3">
      <c r="A104" t="s">
        <v>53</v>
      </c>
      <c r="B104" t="s">
        <v>54</v>
      </c>
      <c r="C104" t="s">
        <v>55</v>
      </c>
      <c r="D104" t="s">
        <v>928</v>
      </c>
      <c r="E104" t="s">
        <v>11</v>
      </c>
      <c r="F104" t="s">
        <v>8</v>
      </c>
      <c r="K104" t="s">
        <v>10</v>
      </c>
      <c r="L104" t="s">
        <v>27</v>
      </c>
    </row>
    <row r="105" spans="1:12" x14ac:dyDescent="0.3">
      <c r="A105" t="s">
        <v>56</v>
      </c>
      <c r="B105" t="s">
        <v>57</v>
      </c>
      <c r="C105" t="s">
        <v>58</v>
      </c>
      <c r="D105" t="s">
        <v>929</v>
      </c>
      <c r="E105" t="s">
        <v>11</v>
      </c>
      <c r="F105" t="s">
        <v>8</v>
      </c>
      <c r="K105" t="s">
        <v>10</v>
      </c>
      <c r="L105" t="s">
        <v>27</v>
      </c>
    </row>
    <row r="106" spans="1:12" x14ac:dyDescent="0.3">
      <c r="A106" t="s">
        <v>59</v>
      </c>
      <c r="B106" t="s">
        <v>60</v>
      </c>
      <c r="C106" t="s">
        <v>61</v>
      </c>
      <c r="D106" t="s">
        <v>930</v>
      </c>
      <c r="E106" t="s">
        <v>11</v>
      </c>
      <c r="F106" t="s">
        <v>9</v>
      </c>
      <c r="L106" t="s">
        <v>27</v>
      </c>
    </row>
    <row r="107" spans="1:12" x14ac:dyDescent="0.3">
      <c r="A107" t="s">
        <v>126</v>
      </c>
      <c r="B107" t="s">
        <v>127</v>
      </c>
      <c r="C107" t="s">
        <v>128</v>
      </c>
      <c r="D107" t="s">
        <v>929</v>
      </c>
      <c r="E107" t="s">
        <v>11</v>
      </c>
      <c r="F107" t="s">
        <v>8</v>
      </c>
      <c r="L107" t="s">
        <v>129</v>
      </c>
    </row>
    <row r="108" spans="1:12" x14ac:dyDescent="0.3">
      <c r="A108" t="s">
        <v>130</v>
      </c>
      <c r="B108" t="s">
        <v>131</v>
      </c>
      <c r="C108" t="s">
        <v>132</v>
      </c>
      <c r="D108" t="s">
        <v>929</v>
      </c>
      <c r="E108" t="s">
        <v>11</v>
      </c>
      <c r="F108" t="s">
        <v>8</v>
      </c>
      <c r="L108" t="s">
        <v>129</v>
      </c>
    </row>
    <row r="109" spans="1:12" x14ac:dyDescent="0.3">
      <c r="A109" t="s">
        <v>133</v>
      </c>
      <c r="B109" t="s">
        <v>134</v>
      </c>
      <c r="C109" t="s">
        <v>135</v>
      </c>
      <c r="D109" t="s">
        <v>929</v>
      </c>
      <c r="E109" t="s">
        <v>11</v>
      </c>
      <c r="F109" t="s">
        <v>8</v>
      </c>
      <c r="L109" t="s">
        <v>129</v>
      </c>
    </row>
    <row r="110" spans="1:12" x14ac:dyDescent="0.3">
      <c r="A110" t="s">
        <v>136</v>
      </c>
      <c r="B110" t="s">
        <v>137</v>
      </c>
      <c r="C110" t="s">
        <v>138</v>
      </c>
      <c r="D110" t="s">
        <v>929</v>
      </c>
      <c r="E110" t="s">
        <v>11</v>
      </c>
      <c r="F110" t="s">
        <v>8</v>
      </c>
      <c r="L110" t="s">
        <v>129</v>
      </c>
    </row>
    <row r="111" spans="1:12" x14ac:dyDescent="0.3">
      <c r="A111" t="s">
        <v>286</v>
      </c>
      <c r="B111" t="s">
        <v>287</v>
      </c>
      <c r="C111" t="s">
        <v>288</v>
      </c>
      <c r="D111" t="s">
        <v>928</v>
      </c>
      <c r="E111" t="s">
        <v>7</v>
      </c>
      <c r="F111" t="s">
        <v>8</v>
      </c>
      <c r="L111" t="s">
        <v>129</v>
      </c>
    </row>
    <row r="112" spans="1:12" x14ac:dyDescent="0.3">
      <c r="A112" t="s">
        <v>289</v>
      </c>
      <c r="B112" t="s">
        <v>290</v>
      </c>
      <c r="C112" t="s">
        <v>291</v>
      </c>
      <c r="D112" t="s">
        <v>928</v>
      </c>
      <c r="E112" t="s">
        <v>7</v>
      </c>
      <c r="F112" t="s">
        <v>8</v>
      </c>
      <c r="L112" t="s">
        <v>129</v>
      </c>
    </row>
    <row r="113" spans="1:12" x14ac:dyDescent="0.3">
      <c r="A113" t="s">
        <v>292</v>
      </c>
      <c r="B113" t="s">
        <v>293</v>
      </c>
      <c r="C113" t="s">
        <v>294</v>
      </c>
      <c r="D113" t="s">
        <v>928</v>
      </c>
      <c r="E113" t="s">
        <v>7</v>
      </c>
      <c r="F113" t="s">
        <v>8</v>
      </c>
      <c r="L113" t="s">
        <v>129</v>
      </c>
    </row>
    <row r="114" spans="1:12" x14ac:dyDescent="0.3">
      <c r="A114" t="s">
        <v>295</v>
      </c>
      <c r="B114" t="s">
        <v>296</v>
      </c>
      <c r="C114" t="s">
        <v>297</v>
      </c>
      <c r="D114" t="s">
        <v>928</v>
      </c>
      <c r="E114" t="s">
        <v>7</v>
      </c>
      <c r="F114" t="s">
        <v>8</v>
      </c>
      <c r="L114" t="s">
        <v>129</v>
      </c>
    </row>
    <row r="115" spans="1:12" x14ac:dyDescent="0.3">
      <c r="A115" t="s">
        <v>322</v>
      </c>
      <c r="B115" t="s">
        <v>323</v>
      </c>
      <c r="C115" t="s">
        <v>324</v>
      </c>
      <c r="D115" t="s">
        <v>929</v>
      </c>
      <c r="E115" t="s">
        <v>7</v>
      </c>
      <c r="F115" t="s">
        <v>8</v>
      </c>
      <c r="L115" t="s">
        <v>129</v>
      </c>
    </row>
    <row r="116" spans="1:12" x14ac:dyDescent="0.3">
      <c r="A116" t="s">
        <v>325</v>
      </c>
      <c r="B116" t="s">
        <v>326</v>
      </c>
      <c r="C116" t="s">
        <v>327</v>
      </c>
      <c r="D116" t="s">
        <v>929</v>
      </c>
      <c r="E116" t="s">
        <v>7</v>
      </c>
      <c r="F116" t="s">
        <v>8</v>
      </c>
      <c r="L116" t="s">
        <v>129</v>
      </c>
    </row>
    <row r="117" spans="1:12" x14ac:dyDescent="0.3">
      <c r="A117" t="s">
        <v>328</v>
      </c>
      <c r="B117" t="s">
        <v>329</v>
      </c>
      <c r="C117" t="s">
        <v>330</v>
      </c>
      <c r="D117" t="s">
        <v>929</v>
      </c>
      <c r="E117" t="s">
        <v>7</v>
      </c>
      <c r="F117" t="s">
        <v>8</v>
      </c>
      <c r="L117" t="s">
        <v>129</v>
      </c>
    </row>
    <row r="118" spans="1:12" x14ac:dyDescent="0.3">
      <c r="A118" t="s">
        <v>331</v>
      </c>
      <c r="B118" t="s">
        <v>332</v>
      </c>
      <c r="C118" t="s">
        <v>333</v>
      </c>
      <c r="D118" t="s">
        <v>929</v>
      </c>
      <c r="E118" t="s">
        <v>7</v>
      </c>
      <c r="F118" t="s">
        <v>8</v>
      </c>
      <c r="L118" t="s">
        <v>129</v>
      </c>
    </row>
    <row r="119" spans="1:12" x14ac:dyDescent="0.3">
      <c r="A119" t="s">
        <v>155</v>
      </c>
      <c r="B119" t="s">
        <v>156</v>
      </c>
      <c r="C119" t="s">
        <v>157</v>
      </c>
      <c r="D119" t="s">
        <v>929</v>
      </c>
      <c r="E119" t="s">
        <v>11</v>
      </c>
      <c r="F119" t="s">
        <v>9</v>
      </c>
      <c r="L119" t="s">
        <v>145</v>
      </c>
    </row>
    <row r="120" spans="1:12" x14ac:dyDescent="0.3">
      <c r="A120" t="s">
        <v>158</v>
      </c>
      <c r="B120" t="s">
        <v>159</v>
      </c>
      <c r="C120" t="s">
        <v>160</v>
      </c>
      <c r="D120" t="s">
        <v>929</v>
      </c>
      <c r="E120" t="s">
        <v>11</v>
      </c>
      <c r="F120" t="s">
        <v>8</v>
      </c>
      <c r="L120" t="s">
        <v>145</v>
      </c>
    </row>
    <row r="121" spans="1:12" x14ac:dyDescent="0.3">
      <c r="A121" t="s">
        <v>161</v>
      </c>
      <c r="B121" t="s">
        <v>162</v>
      </c>
      <c r="C121" t="s">
        <v>163</v>
      </c>
      <c r="D121" t="s">
        <v>929</v>
      </c>
      <c r="E121" t="s">
        <v>11</v>
      </c>
      <c r="F121" t="s">
        <v>9</v>
      </c>
      <c r="L121" t="s">
        <v>145</v>
      </c>
    </row>
    <row r="122" spans="1:12" x14ac:dyDescent="0.3">
      <c r="A122" t="s">
        <v>164</v>
      </c>
      <c r="B122" t="s">
        <v>165</v>
      </c>
      <c r="C122" t="s">
        <v>166</v>
      </c>
      <c r="D122" t="s">
        <v>929</v>
      </c>
      <c r="E122" t="s">
        <v>11</v>
      </c>
      <c r="F122" t="s">
        <v>8</v>
      </c>
      <c r="L122" t="s">
        <v>145</v>
      </c>
    </row>
    <row r="123" spans="1:12" x14ac:dyDescent="0.3">
      <c r="A123" t="s">
        <v>142</v>
      </c>
      <c r="B123" t="s">
        <v>143</v>
      </c>
      <c r="C123" t="s">
        <v>144</v>
      </c>
      <c r="D123" t="s">
        <v>928</v>
      </c>
      <c r="E123" t="s">
        <v>11</v>
      </c>
      <c r="F123" t="s">
        <v>9</v>
      </c>
      <c r="L123" t="s">
        <v>145</v>
      </c>
    </row>
    <row r="124" spans="1:12" x14ac:dyDescent="0.3">
      <c r="A124" t="s">
        <v>146</v>
      </c>
      <c r="B124" t="s">
        <v>147</v>
      </c>
      <c r="C124" t="s">
        <v>148</v>
      </c>
      <c r="D124" t="s">
        <v>929</v>
      </c>
      <c r="E124" t="s">
        <v>11</v>
      </c>
      <c r="F124" t="s">
        <v>9</v>
      </c>
      <c r="L124" t="s">
        <v>145</v>
      </c>
    </row>
    <row r="125" spans="1:12" x14ac:dyDescent="0.3">
      <c r="A125" t="s">
        <v>149</v>
      </c>
      <c r="B125" t="s">
        <v>150</v>
      </c>
      <c r="C125" t="s">
        <v>151</v>
      </c>
      <c r="D125" t="s">
        <v>929</v>
      </c>
      <c r="E125" t="s">
        <v>11</v>
      </c>
      <c r="F125" t="s">
        <v>9</v>
      </c>
      <c r="L125" t="s">
        <v>145</v>
      </c>
    </row>
    <row r="126" spans="1:12" x14ac:dyDescent="0.3">
      <c r="A126" t="s">
        <v>152</v>
      </c>
      <c r="B126" t="s">
        <v>153</v>
      </c>
      <c r="C126" t="s">
        <v>154</v>
      </c>
      <c r="D126" t="s">
        <v>929</v>
      </c>
      <c r="E126" t="s">
        <v>11</v>
      </c>
      <c r="F126" t="s">
        <v>9</v>
      </c>
      <c r="L126" t="s">
        <v>145</v>
      </c>
    </row>
    <row r="127" spans="1:12" x14ac:dyDescent="0.3">
      <c r="A127" t="s">
        <v>167</v>
      </c>
      <c r="B127" t="s">
        <v>168</v>
      </c>
      <c r="C127" t="s">
        <v>169</v>
      </c>
      <c r="D127" t="s">
        <v>929</v>
      </c>
      <c r="E127" t="s">
        <v>7</v>
      </c>
      <c r="F127" t="s">
        <v>8</v>
      </c>
      <c r="L127" t="s">
        <v>145</v>
      </c>
    </row>
    <row r="128" spans="1:12" x14ac:dyDescent="0.3">
      <c r="A128" t="s">
        <v>170</v>
      </c>
      <c r="B128" t="s">
        <v>171</v>
      </c>
      <c r="C128" t="s">
        <v>172</v>
      </c>
      <c r="D128" t="s">
        <v>929</v>
      </c>
      <c r="E128" t="s">
        <v>7</v>
      </c>
      <c r="F128" t="s">
        <v>8</v>
      </c>
      <c r="L128" t="s">
        <v>145</v>
      </c>
    </row>
    <row r="129" spans="1:12" x14ac:dyDescent="0.3">
      <c r="A129" t="s">
        <v>173</v>
      </c>
      <c r="B129" t="s">
        <v>174</v>
      </c>
      <c r="C129" t="s">
        <v>175</v>
      </c>
      <c r="D129" t="s">
        <v>929</v>
      </c>
      <c r="E129" t="s">
        <v>7</v>
      </c>
      <c r="F129" t="s">
        <v>8</v>
      </c>
      <c r="L129" t="s">
        <v>145</v>
      </c>
    </row>
    <row r="130" spans="1:12" x14ac:dyDescent="0.3">
      <c r="A130" t="s">
        <v>176</v>
      </c>
      <c r="B130" t="s">
        <v>177</v>
      </c>
      <c r="C130" t="s">
        <v>178</v>
      </c>
      <c r="D130" t="s">
        <v>929</v>
      </c>
      <c r="E130" t="s">
        <v>7</v>
      </c>
      <c r="F130" t="s">
        <v>8</v>
      </c>
      <c r="L130" t="s">
        <v>145</v>
      </c>
    </row>
    <row r="131" spans="1:12" x14ac:dyDescent="0.3">
      <c r="A131" t="s">
        <v>586</v>
      </c>
      <c r="B131" t="s">
        <v>587</v>
      </c>
      <c r="C131" t="s">
        <v>588</v>
      </c>
      <c r="D131" t="s">
        <v>929</v>
      </c>
      <c r="E131" t="s">
        <v>11</v>
      </c>
      <c r="F131" t="s">
        <v>8</v>
      </c>
      <c r="L131" t="s">
        <v>145</v>
      </c>
    </row>
    <row r="132" spans="1:12" x14ac:dyDescent="0.3">
      <c r="A132" t="s">
        <v>589</v>
      </c>
      <c r="B132" t="s">
        <v>590</v>
      </c>
      <c r="C132" t="s">
        <v>591</v>
      </c>
      <c r="D132" t="s">
        <v>929</v>
      </c>
      <c r="E132" t="s">
        <v>11</v>
      </c>
      <c r="F132" t="s">
        <v>8</v>
      </c>
      <c r="L132" t="s">
        <v>145</v>
      </c>
    </row>
    <row r="133" spans="1:12" x14ac:dyDescent="0.3">
      <c r="A133" t="s">
        <v>334</v>
      </c>
      <c r="B133" t="s">
        <v>335</v>
      </c>
      <c r="C133" t="s">
        <v>336</v>
      </c>
      <c r="D133" t="s">
        <v>929</v>
      </c>
      <c r="E133" t="s">
        <v>11</v>
      </c>
      <c r="F133" t="s">
        <v>8</v>
      </c>
      <c r="L133" t="s">
        <v>145</v>
      </c>
    </row>
    <row r="134" spans="1:12" x14ac:dyDescent="0.3">
      <c r="A134" t="s">
        <v>337</v>
      </c>
      <c r="B134" t="s">
        <v>338</v>
      </c>
      <c r="C134" t="s">
        <v>339</v>
      </c>
      <c r="D134" t="s">
        <v>929</v>
      </c>
      <c r="E134" t="s">
        <v>11</v>
      </c>
      <c r="F134" t="s">
        <v>8</v>
      </c>
      <c r="L134" t="s">
        <v>145</v>
      </c>
    </row>
    <row r="135" spans="1:12" x14ac:dyDescent="0.3">
      <c r="A135" t="s">
        <v>340</v>
      </c>
      <c r="B135" t="s">
        <v>341</v>
      </c>
      <c r="C135" t="s">
        <v>342</v>
      </c>
      <c r="D135" t="s">
        <v>929</v>
      </c>
      <c r="E135" t="s">
        <v>11</v>
      </c>
      <c r="F135" t="s">
        <v>8</v>
      </c>
      <c r="L135" t="s">
        <v>145</v>
      </c>
    </row>
    <row r="136" spans="1:12" x14ac:dyDescent="0.3">
      <c r="A136" t="s">
        <v>343</v>
      </c>
      <c r="B136" t="s">
        <v>344</v>
      </c>
      <c r="C136" t="s">
        <v>345</v>
      </c>
      <c r="D136" t="s">
        <v>929</v>
      </c>
      <c r="E136" t="s">
        <v>11</v>
      </c>
      <c r="F136" t="s">
        <v>8</v>
      </c>
      <c r="L136" t="s">
        <v>145</v>
      </c>
    </row>
    <row r="137" spans="1:12" x14ac:dyDescent="0.3">
      <c r="A137" t="s">
        <v>78</v>
      </c>
      <c r="B137" t="s">
        <v>79</v>
      </c>
      <c r="C137" t="s">
        <v>80</v>
      </c>
      <c r="D137" t="s">
        <v>929</v>
      </c>
      <c r="E137" t="s">
        <v>7</v>
      </c>
      <c r="F137" t="s">
        <v>9</v>
      </c>
      <c r="L137" t="s">
        <v>81</v>
      </c>
    </row>
    <row r="138" spans="1:12" x14ac:dyDescent="0.3">
      <c r="A138" t="s">
        <v>82</v>
      </c>
      <c r="B138" t="s">
        <v>83</v>
      </c>
      <c r="C138" t="s">
        <v>84</v>
      </c>
      <c r="D138" t="s">
        <v>929</v>
      </c>
      <c r="E138" t="s">
        <v>7</v>
      </c>
      <c r="F138" t="s">
        <v>9</v>
      </c>
      <c r="L138" t="s">
        <v>81</v>
      </c>
    </row>
    <row r="139" spans="1:12" x14ac:dyDescent="0.3">
      <c r="A139" t="s">
        <v>85</v>
      </c>
      <c r="B139" t="s">
        <v>86</v>
      </c>
      <c r="C139" t="s">
        <v>87</v>
      </c>
      <c r="D139" t="s">
        <v>929</v>
      </c>
      <c r="E139" t="s">
        <v>7</v>
      </c>
      <c r="F139" t="s">
        <v>9</v>
      </c>
      <c r="L139" t="s">
        <v>81</v>
      </c>
    </row>
    <row r="140" spans="1:12" x14ac:dyDescent="0.3">
      <c r="A140" t="s">
        <v>88</v>
      </c>
      <c r="B140" t="s">
        <v>89</v>
      </c>
      <c r="C140" t="s">
        <v>90</v>
      </c>
      <c r="D140" t="s">
        <v>928</v>
      </c>
      <c r="E140" t="s">
        <v>7</v>
      </c>
      <c r="F140" t="s">
        <v>9</v>
      </c>
      <c r="L140" t="s">
        <v>81</v>
      </c>
    </row>
    <row r="141" spans="1:12" x14ac:dyDescent="0.3">
      <c r="A141" t="s">
        <v>179</v>
      </c>
      <c r="B141" t="s">
        <v>180</v>
      </c>
      <c r="C141" t="s">
        <v>181</v>
      </c>
      <c r="D141" t="s">
        <v>929</v>
      </c>
      <c r="E141" t="s">
        <v>11</v>
      </c>
      <c r="F141" t="s">
        <v>9</v>
      </c>
      <c r="L141" t="s">
        <v>81</v>
      </c>
    </row>
    <row r="142" spans="1:12" x14ac:dyDescent="0.3">
      <c r="A142" t="s">
        <v>239</v>
      </c>
      <c r="B142" t="s">
        <v>240</v>
      </c>
      <c r="C142" t="s">
        <v>241</v>
      </c>
      <c r="D142" t="s">
        <v>929</v>
      </c>
      <c r="E142" t="s">
        <v>11</v>
      </c>
      <c r="F142" t="s">
        <v>8</v>
      </c>
      <c r="L142" t="s">
        <v>81</v>
      </c>
    </row>
    <row r="143" spans="1:12" x14ac:dyDescent="0.3">
      <c r="A143" t="s">
        <v>242</v>
      </c>
      <c r="B143" t="s">
        <v>243</v>
      </c>
      <c r="C143" t="s">
        <v>244</v>
      </c>
      <c r="D143" t="s">
        <v>929</v>
      </c>
      <c r="E143" t="s">
        <v>11</v>
      </c>
      <c r="F143" t="s">
        <v>8</v>
      </c>
      <c r="L143" t="s">
        <v>81</v>
      </c>
    </row>
    <row r="144" spans="1:12" x14ac:dyDescent="0.3">
      <c r="A144" t="s">
        <v>245</v>
      </c>
      <c r="B144" t="s">
        <v>246</v>
      </c>
      <c r="C144" t="s">
        <v>247</v>
      </c>
      <c r="D144" t="s">
        <v>929</v>
      </c>
      <c r="E144" t="s">
        <v>11</v>
      </c>
      <c r="F144" t="s">
        <v>8</v>
      </c>
      <c r="L144" t="s">
        <v>81</v>
      </c>
    </row>
    <row r="145" spans="1:12" x14ac:dyDescent="0.3">
      <c r="A145" t="s">
        <v>248</v>
      </c>
      <c r="B145" t="s">
        <v>249</v>
      </c>
      <c r="C145" t="s">
        <v>250</v>
      </c>
      <c r="D145" t="s">
        <v>929</v>
      </c>
      <c r="E145" t="s">
        <v>11</v>
      </c>
      <c r="F145" t="s">
        <v>8</v>
      </c>
      <c r="L145" t="s">
        <v>81</v>
      </c>
    </row>
    <row r="146" spans="1:12" x14ac:dyDescent="0.3">
      <c r="A146" t="s">
        <v>310</v>
      </c>
      <c r="B146" t="s">
        <v>311</v>
      </c>
      <c r="C146" t="s">
        <v>312</v>
      </c>
      <c r="D146" t="s">
        <v>928</v>
      </c>
      <c r="E146" t="s">
        <v>7</v>
      </c>
      <c r="F146" t="s">
        <v>9</v>
      </c>
      <c r="L146" t="s">
        <v>81</v>
      </c>
    </row>
    <row r="147" spans="1:12" x14ac:dyDescent="0.3">
      <c r="A147" t="s">
        <v>313</v>
      </c>
      <c r="B147" t="s">
        <v>314</v>
      </c>
      <c r="C147" t="s">
        <v>315</v>
      </c>
      <c r="D147" t="s">
        <v>928</v>
      </c>
      <c r="E147" t="s">
        <v>7</v>
      </c>
      <c r="F147" t="s">
        <v>9</v>
      </c>
      <c r="L147" t="s">
        <v>81</v>
      </c>
    </row>
    <row r="148" spans="1:12" x14ac:dyDescent="0.3">
      <c r="A148" t="s">
        <v>316</v>
      </c>
      <c r="B148" t="s">
        <v>317</v>
      </c>
      <c r="C148" t="s">
        <v>318</v>
      </c>
      <c r="D148" t="s">
        <v>928</v>
      </c>
      <c r="E148" t="s">
        <v>7</v>
      </c>
      <c r="F148" t="s">
        <v>9</v>
      </c>
      <c r="L148" t="s">
        <v>81</v>
      </c>
    </row>
    <row r="149" spans="1:12" x14ac:dyDescent="0.3">
      <c r="A149" t="s">
        <v>319</v>
      </c>
      <c r="B149" t="s">
        <v>320</v>
      </c>
      <c r="C149" t="s">
        <v>321</v>
      </c>
      <c r="D149" t="s">
        <v>928</v>
      </c>
      <c r="E149" t="s">
        <v>7</v>
      </c>
      <c r="F149" t="s">
        <v>8</v>
      </c>
      <c r="L149" t="s">
        <v>81</v>
      </c>
    </row>
    <row r="150" spans="1:12" x14ac:dyDescent="0.3">
      <c r="A150" t="s">
        <v>898</v>
      </c>
      <c r="B150" t="s">
        <v>380</v>
      </c>
      <c r="C150" t="s">
        <v>381</v>
      </c>
      <c r="D150" t="s">
        <v>929</v>
      </c>
      <c r="E150" t="s">
        <v>11</v>
      </c>
      <c r="F150" t="s">
        <v>8</v>
      </c>
      <c r="L150" t="s">
        <v>382</v>
      </c>
    </row>
    <row r="151" spans="1:12" x14ac:dyDescent="0.3">
      <c r="A151" t="s">
        <v>386</v>
      </c>
      <c r="B151" t="s">
        <v>387</v>
      </c>
      <c r="C151" t="s">
        <v>388</v>
      </c>
      <c r="D151" t="s">
        <v>929</v>
      </c>
      <c r="E151" t="s">
        <v>11</v>
      </c>
      <c r="F151" t="s">
        <v>8</v>
      </c>
      <c r="L151" t="s">
        <v>382</v>
      </c>
    </row>
  </sheetData>
  <sortState xmlns:xlrd2="http://schemas.microsoft.com/office/spreadsheetml/2017/richdata2" ref="A3:L151">
    <sortCondition ref="L3:L151"/>
    <sortCondition ref="A3:A15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0E521-27C3-459F-BD89-DD418779FFB8}">
  <dimension ref="A1:Q151"/>
  <sheetViews>
    <sheetView topLeftCell="A143" workbookViewId="0"/>
  </sheetViews>
  <sheetFormatPr defaultRowHeight="14.4" x14ac:dyDescent="0.3"/>
  <cols>
    <col min="1" max="1" width="28.44140625" customWidth="1"/>
    <col min="2" max="2" width="15.88671875" customWidth="1"/>
    <col min="3" max="3" width="15" customWidth="1"/>
    <col min="4" max="4" width="5.44140625" customWidth="1"/>
    <col min="5" max="5" width="4.109375" customWidth="1"/>
  </cols>
  <sheetData>
    <row r="1" spans="1:17" x14ac:dyDescent="0.3">
      <c r="A1">
        <f>COUNTA(A3:A2000)</f>
        <v>149</v>
      </c>
      <c r="B1">
        <f>A1/3</f>
        <v>49.666666666666664</v>
      </c>
      <c r="F1">
        <f>COUNTIF(F3:F200,"yes")</f>
        <v>50</v>
      </c>
    </row>
    <row r="2" spans="1:17" ht="28.2" x14ac:dyDescent="0.3">
      <c r="A2" s="291" t="s">
        <v>0</v>
      </c>
      <c r="B2" s="291" t="s">
        <v>1</v>
      </c>
      <c r="C2" s="291" t="s">
        <v>2</v>
      </c>
      <c r="D2" s="291" t="s">
        <v>3</v>
      </c>
      <c r="E2" s="291" t="s">
        <v>4</v>
      </c>
      <c r="F2" s="291" t="s">
        <v>5</v>
      </c>
      <c r="G2" s="291" t="s">
        <v>543</v>
      </c>
      <c r="H2" s="292" t="s">
        <v>17</v>
      </c>
      <c r="I2" s="292" t="s">
        <v>18</v>
      </c>
      <c r="J2" s="291" t="s">
        <v>542</v>
      </c>
      <c r="K2" s="291" t="s">
        <v>6</v>
      </c>
      <c r="L2" s="291" t="s">
        <v>434</v>
      </c>
    </row>
    <row r="3" spans="1:17" s="252" customFormat="1" ht="45" customHeight="1" x14ac:dyDescent="0.3">
      <c r="A3" s="293" t="s">
        <v>653</v>
      </c>
      <c r="B3" s="294" t="s">
        <v>654</v>
      </c>
      <c r="C3" s="294" t="s">
        <v>655</v>
      </c>
      <c r="D3" s="295" t="s">
        <v>929</v>
      </c>
      <c r="E3" s="309" t="s">
        <v>656</v>
      </c>
      <c r="F3" s="309" t="s">
        <v>8</v>
      </c>
      <c r="G3" s="296"/>
      <c r="H3" s="297"/>
      <c r="I3" s="298"/>
      <c r="J3" s="299"/>
      <c r="K3" s="295"/>
      <c r="L3" s="295" t="s">
        <v>101</v>
      </c>
      <c r="M3" s="254"/>
      <c r="N3" s="255"/>
      <c r="O3" s="255"/>
      <c r="P3" s="254"/>
      <c r="Q3"/>
    </row>
    <row r="4" spans="1:17" s="252" customFormat="1" ht="45" customHeight="1" x14ac:dyDescent="0.3">
      <c r="A4" s="293" t="s">
        <v>659</v>
      </c>
      <c r="B4" s="294" t="s">
        <v>660</v>
      </c>
      <c r="C4" s="294" t="s">
        <v>661</v>
      </c>
      <c r="D4" s="295" t="s">
        <v>929</v>
      </c>
      <c r="E4" s="309" t="s">
        <v>11</v>
      </c>
      <c r="F4" s="309" t="s">
        <v>8</v>
      </c>
      <c r="G4" s="296"/>
      <c r="H4" s="297"/>
      <c r="I4" s="298"/>
      <c r="J4" s="299"/>
      <c r="K4" s="295"/>
      <c r="L4" s="295" t="s">
        <v>101</v>
      </c>
      <c r="M4" s="254"/>
      <c r="N4" s="255"/>
      <c r="O4" s="255"/>
      <c r="P4" s="254"/>
      <c r="Q4"/>
    </row>
    <row r="5" spans="1:17" s="252" customFormat="1" ht="45" customHeight="1" x14ac:dyDescent="0.3">
      <c r="A5" s="293" t="s">
        <v>663</v>
      </c>
      <c r="B5" s="294" t="s">
        <v>664</v>
      </c>
      <c r="C5" s="294" t="s">
        <v>665</v>
      </c>
      <c r="D5" s="295" t="s">
        <v>929</v>
      </c>
      <c r="E5" s="309" t="s">
        <v>11</v>
      </c>
      <c r="F5" s="309" t="s">
        <v>8</v>
      </c>
      <c r="G5" s="296"/>
      <c r="H5" s="297"/>
      <c r="I5" s="298"/>
      <c r="J5" s="299"/>
      <c r="K5" s="295"/>
      <c r="L5" s="295" t="s">
        <v>101</v>
      </c>
      <c r="M5" s="254"/>
      <c r="N5" s="255"/>
      <c r="O5" s="255"/>
      <c r="P5" s="254"/>
      <c r="Q5"/>
    </row>
    <row r="6" spans="1:17" s="252" customFormat="1" ht="45" customHeight="1" x14ac:dyDescent="0.3">
      <c r="A6" s="293" t="s">
        <v>667</v>
      </c>
      <c r="B6" s="294" t="s">
        <v>668</v>
      </c>
      <c r="C6" s="294" t="s">
        <v>669</v>
      </c>
      <c r="D6" s="295" t="s">
        <v>929</v>
      </c>
      <c r="E6" s="309" t="s">
        <v>11</v>
      </c>
      <c r="F6" s="309" t="s">
        <v>8</v>
      </c>
      <c r="G6" s="296"/>
      <c r="H6" s="297"/>
      <c r="I6" s="298"/>
      <c r="J6" s="299"/>
      <c r="K6" s="295"/>
      <c r="L6" s="295" t="s">
        <v>101</v>
      </c>
      <c r="M6" s="254"/>
      <c r="N6" s="255"/>
      <c r="O6" s="255"/>
      <c r="P6" s="254"/>
      <c r="Q6"/>
    </row>
    <row r="7" spans="1:17" s="252" customFormat="1" ht="45" customHeight="1" x14ac:dyDescent="0.3">
      <c r="A7" s="293" t="s">
        <v>671</v>
      </c>
      <c r="B7" s="294" t="s">
        <v>672</v>
      </c>
      <c r="C7" s="294" t="s">
        <v>673</v>
      </c>
      <c r="D7" s="295" t="s">
        <v>929</v>
      </c>
      <c r="E7" s="309" t="s">
        <v>11</v>
      </c>
      <c r="F7" s="309" t="s">
        <v>8</v>
      </c>
      <c r="G7" s="296"/>
      <c r="H7" s="297"/>
      <c r="I7" s="298"/>
      <c r="J7" s="299"/>
      <c r="K7" s="295"/>
      <c r="L7" s="295" t="s">
        <v>101</v>
      </c>
      <c r="M7" s="254"/>
      <c r="N7" s="255"/>
      <c r="O7" s="255"/>
      <c r="P7" s="254"/>
      <c r="Q7"/>
    </row>
    <row r="8" spans="1:17" s="252" customFormat="1" ht="45" customHeight="1" x14ac:dyDescent="0.3">
      <c r="A8" s="293" t="s">
        <v>758</v>
      </c>
      <c r="B8" s="294" t="s">
        <v>759</v>
      </c>
      <c r="C8" s="294" t="s">
        <v>760</v>
      </c>
      <c r="D8" s="295" t="s">
        <v>929</v>
      </c>
      <c r="E8" s="309" t="s">
        <v>11</v>
      </c>
      <c r="F8" s="309" t="s">
        <v>9</v>
      </c>
      <c r="G8" s="296"/>
      <c r="H8" s="297"/>
      <c r="I8" s="298"/>
      <c r="J8" s="299"/>
      <c r="K8" s="295" t="s">
        <v>762</v>
      </c>
      <c r="L8" s="295" t="s">
        <v>101</v>
      </c>
      <c r="M8" s="254"/>
      <c r="N8" s="255"/>
      <c r="O8" s="255"/>
      <c r="P8" s="254"/>
      <c r="Q8"/>
    </row>
    <row r="9" spans="1:17" s="252" customFormat="1" ht="45" customHeight="1" x14ac:dyDescent="0.3">
      <c r="A9" s="293" t="s">
        <v>215</v>
      </c>
      <c r="B9" s="294" t="s">
        <v>216</v>
      </c>
      <c r="C9" s="294" t="s">
        <v>217</v>
      </c>
      <c r="D9" s="295" t="s">
        <v>930</v>
      </c>
      <c r="E9" s="309" t="s">
        <v>11</v>
      </c>
      <c r="F9" s="309" t="s">
        <v>8</v>
      </c>
      <c r="G9" s="296"/>
      <c r="H9" s="297"/>
      <c r="I9" s="298"/>
      <c r="J9" s="299"/>
      <c r="K9" s="295"/>
      <c r="L9" s="295" t="s">
        <v>101</v>
      </c>
      <c r="M9" s="254"/>
      <c r="N9" s="255"/>
      <c r="O9" s="255"/>
      <c r="P9" s="254"/>
      <c r="Q9"/>
    </row>
    <row r="10" spans="1:17" s="252" customFormat="1" ht="45" customHeight="1" x14ac:dyDescent="0.3">
      <c r="A10" s="293" t="s">
        <v>218</v>
      </c>
      <c r="B10" s="294" t="s">
        <v>219</v>
      </c>
      <c r="C10" s="294" t="s">
        <v>220</v>
      </c>
      <c r="D10" s="295" t="s">
        <v>930</v>
      </c>
      <c r="E10" s="309" t="s">
        <v>11</v>
      </c>
      <c r="F10" s="309" t="s">
        <v>8</v>
      </c>
      <c r="G10" s="296"/>
      <c r="H10" s="297"/>
      <c r="I10" s="298"/>
      <c r="J10" s="299"/>
      <c r="K10" s="295"/>
      <c r="L10" s="295" t="s">
        <v>101</v>
      </c>
      <c r="M10" s="254"/>
      <c r="N10" s="255"/>
      <c r="O10" s="255"/>
      <c r="P10" s="254"/>
      <c r="Q10"/>
    </row>
    <row r="11" spans="1:17" s="252" customFormat="1" ht="45" customHeight="1" x14ac:dyDescent="0.3">
      <c r="A11" s="293" t="s">
        <v>221</v>
      </c>
      <c r="B11" s="294" t="s">
        <v>222</v>
      </c>
      <c r="C11" s="294" t="s">
        <v>223</v>
      </c>
      <c r="D11" s="295" t="s">
        <v>930</v>
      </c>
      <c r="E11" s="309" t="s">
        <v>11</v>
      </c>
      <c r="F11" s="309" t="s">
        <v>9</v>
      </c>
      <c r="G11" s="296"/>
      <c r="H11" s="297"/>
      <c r="I11" s="298"/>
      <c r="J11" s="299"/>
      <c r="K11" s="295"/>
      <c r="L11" s="295" t="s">
        <v>101</v>
      </c>
      <c r="M11" s="254"/>
      <c r="N11" s="255"/>
      <c r="O11" s="255"/>
      <c r="P11" s="254"/>
      <c r="Q11"/>
    </row>
    <row r="12" spans="1:17" s="252" customFormat="1" ht="45" customHeight="1" x14ac:dyDescent="0.3">
      <c r="A12" s="293" t="s">
        <v>224</v>
      </c>
      <c r="B12" s="294" t="s">
        <v>225</v>
      </c>
      <c r="C12" s="294" t="s">
        <v>226</v>
      </c>
      <c r="D12" s="295" t="s">
        <v>930</v>
      </c>
      <c r="E12" s="309" t="s">
        <v>11</v>
      </c>
      <c r="F12" s="309" t="s">
        <v>9</v>
      </c>
      <c r="G12" s="296"/>
      <c r="H12" s="297"/>
      <c r="I12" s="298"/>
      <c r="J12" s="299"/>
      <c r="K12" s="295"/>
      <c r="L12" s="295" t="s">
        <v>101</v>
      </c>
      <c r="M12" s="254"/>
      <c r="N12" s="255"/>
      <c r="O12" s="255"/>
      <c r="P12" s="254"/>
      <c r="Q12"/>
    </row>
    <row r="13" spans="1:17" s="252" customFormat="1" ht="45" customHeight="1" x14ac:dyDescent="0.3">
      <c r="A13" s="293" t="s">
        <v>785</v>
      </c>
      <c r="B13" s="294" t="s">
        <v>786</v>
      </c>
      <c r="C13" s="294" t="s">
        <v>787</v>
      </c>
      <c r="D13" s="295" t="s">
        <v>928</v>
      </c>
      <c r="E13" s="309" t="s">
        <v>7</v>
      </c>
      <c r="F13" s="309" t="s">
        <v>9</v>
      </c>
      <c r="G13" s="296"/>
      <c r="H13" s="297"/>
      <c r="I13" s="298"/>
      <c r="J13" s="299"/>
      <c r="K13" s="295" t="s">
        <v>789</v>
      </c>
      <c r="L13" s="295" t="s">
        <v>101</v>
      </c>
      <c r="M13" s="254"/>
      <c r="N13" s="255"/>
      <c r="O13" s="255"/>
      <c r="P13" s="254"/>
      <c r="Q13"/>
    </row>
    <row r="14" spans="1:17" s="252" customFormat="1" ht="45" customHeight="1" x14ac:dyDescent="0.3">
      <c r="A14" s="293" t="s">
        <v>791</v>
      </c>
      <c r="B14" s="294" t="s">
        <v>792</v>
      </c>
      <c r="C14" s="294" t="s">
        <v>793</v>
      </c>
      <c r="D14" s="295" t="s">
        <v>928</v>
      </c>
      <c r="E14" s="309" t="s">
        <v>7</v>
      </c>
      <c r="F14" s="309" t="s">
        <v>9</v>
      </c>
      <c r="G14" s="296"/>
      <c r="H14" s="297"/>
      <c r="I14" s="298"/>
      <c r="J14" s="299"/>
      <c r="K14" s="295" t="s">
        <v>789</v>
      </c>
      <c r="L14" s="295" t="s">
        <v>101</v>
      </c>
      <c r="M14" s="254"/>
      <c r="N14" s="255"/>
      <c r="O14" s="255"/>
      <c r="P14" s="254"/>
      <c r="Q14"/>
    </row>
    <row r="15" spans="1:17" s="252" customFormat="1" ht="45" customHeight="1" x14ac:dyDescent="0.3">
      <c r="A15" s="293" t="s">
        <v>383</v>
      </c>
      <c r="B15" s="294" t="s">
        <v>384</v>
      </c>
      <c r="C15" s="294" t="s">
        <v>385</v>
      </c>
      <c r="D15" s="295" t="s">
        <v>929</v>
      </c>
      <c r="E15" s="309" t="s">
        <v>11</v>
      </c>
      <c r="F15" s="309" t="s">
        <v>8</v>
      </c>
      <c r="G15" s="296"/>
      <c r="H15" s="297"/>
      <c r="I15" s="298"/>
      <c r="J15" s="299"/>
      <c r="K15" s="295"/>
      <c r="L15" s="295" t="s">
        <v>101</v>
      </c>
      <c r="M15" s="254"/>
      <c r="N15" s="255"/>
      <c r="O15" s="255"/>
      <c r="P15" s="254"/>
      <c r="Q15"/>
    </row>
    <row r="16" spans="1:17" s="252" customFormat="1" ht="45" customHeight="1" x14ac:dyDescent="0.3">
      <c r="A16" s="293" t="s">
        <v>108</v>
      </c>
      <c r="B16" s="294" t="s">
        <v>109</v>
      </c>
      <c r="C16" s="294" t="s">
        <v>110</v>
      </c>
      <c r="D16" s="295" t="s">
        <v>930</v>
      </c>
      <c r="E16" s="309" t="s">
        <v>11</v>
      </c>
      <c r="F16" s="309" t="s">
        <v>8</v>
      </c>
      <c r="G16" s="296"/>
      <c r="H16" s="297"/>
      <c r="I16" s="298"/>
      <c r="J16" s="299"/>
      <c r="K16" s="295"/>
      <c r="L16" s="295" t="s">
        <v>111</v>
      </c>
      <c r="M16" s="254"/>
      <c r="N16" s="255"/>
      <c r="O16" s="255"/>
      <c r="P16" s="254"/>
      <c r="Q16"/>
    </row>
    <row r="17" spans="1:17" s="252" customFormat="1" ht="45" customHeight="1" x14ac:dyDescent="0.3">
      <c r="A17" s="293" t="s">
        <v>112</v>
      </c>
      <c r="B17" s="294" t="s">
        <v>113</v>
      </c>
      <c r="C17" s="294" t="s">
        <v>114</v>
      </c>
      <c r="D17" s="295" t="s">
        <v>930</v>
      </c>
      <c r="E17" s="309" t="s">
        <v>11</v>
      </c>
      <c r="F17" s="309" t="s">
        <v>8</v>
      </c>
      <c r="G17" s="296"/>
      <c r="H17" s="297"/>
      <c r="I17" s="298"/>
      <c r="J17" s="299"/>
      <c r="K17" s="295"/>
      <c r="L17" s="295" t="s">
        <v>111</v>
      </c>
      <c r="M17" s="254"/>
      <c r="N17" s="255"/>
      <c r="O17" s="255"/>
      <c r="P17" s="254"/>
      <c r="Q17"/>
    </row>
    <row r="18" spans="1:17" s="252" customFormat="1" ht="45" customHeight="1" x14ac:dyDescent="0.3">
      <c r="A18" s="293" t="s">
        <v>389</v>
      </c>
      <c r="B18" s="294" t="s">
        <v>390</v>
      </c>
      <c r="C18" s="294" t="s">
        <v>391</v>
      </c>
      <c r="D18" s="295" t="s">
        <v>930</v>
      </c>
      <c r="E18" s="309" t="s">
        <v>11</v>
      </c>
      <c r="F18" s="309" t="s">
        <v>8</v>
      </c>
      <c r="G18" s="296"/>
      <c r="H18" s="297"/>
      <c r="I18" s="298"/>
      <c r="J18" s="299"/>
      <c r="K18" s="295"/>
      <c r="L18" s="295" t="s">
        <v>111</v>
      </c>
      <c r="M18" s="254"/>
      <c r="N18" s="255"/>
      <c r="O18" s="255"/>
      <c r="P18" s="254"/>
      <c r="Q18"/>
    </row>
    <row r="19" spans="1:17" s="252" customFormat="1" ht="45" customHeight="1" x14ac:dyDescent="0.3">
      <c r="A19" s="293" t="s">
        <v>392</v>
      </c>
      <c r="B19" s="294" t="s">
        <v>393</v>
      </c>
      <c r="C19" s="294" t="s">
        <v>394</v>
      </c>
      <c r="D19" s="295" t="s">
        <v>930</v>
      </c>
      <c r="E19" s="309" t="s">
        <v>11</v>
      </c>
      <c r="F19" s="309" t="s">
        <v>8</v>
      </c>
      <c r="G19" s="296"/>
      <c r="H19" s="297"/>
      <c r="I19" s="298"/>
      <c r="J19" s="299"/>
      <c r="K19" s="295"/>
      <c r="L19" s="295" t="s">
        <v>111</v>
      </c>
      <c r="M19" s="254"/>
      <c r="N19" s="255"/>
      <c r="O19" s="255"/>
      <c r="P19" s="254"/>
      <c r="Q19"/>
    </row>
    <row r="20" spans="1:17" s="252" customFormat="1" ht="45" customHeight="1" x14ac:dyDescent="0.3">
      <c r="A20" s="293" t="s">
        <v>251</v>
      </c>
      <c r="B20" s="294" t="s">
        <v>252</v>
      </c>
      <c r="C20" s="294" t="s">
        <v>253</v>
      </c>
      <c r="D20" s="295" t="s">
        <v>928</v>
      </c>
      <c r="E20" s="309" t="s">
        <v>11</v>
      </c>
      <c r="F20" s="309" t="s">
        <v>8</v>
      </c>
      <c r="G20" s="296"/>
      <c r="H20" s="297"/>
      <c r="I20" s="298"/>
      <c r="J20" s="299"/>
      <c r="K20" s="295"/>
      <c r="L20" s="295" t="s">
        <v>254</v>
      </c>
      <c r="M20" s="254"/>
      <c r="N20" s="255"/>
      <c r="O20" s="255"/>
      <c r="P20" s="254"/>
      <c r="Q20"/>
    </row>
    <row r="21" spans="1:17" s="252" customFormat="1" ht="45" customHeight="1" x14ac:dyDescent="0.3">
      <c r="A21" s="293" t="s">
        <v>255</v>
      </c>
      <c r="B21" s="294" t="s">
        <v>256</v>
      </c>
      <c r="C21" s="294" t="s">
        <v>253</v>
      </c>
      <c r="D21" s="295" t="s">
        <v>928</v>
      </c>
      <c r="E21" s="309" t="s">
        <v>11</v>
      </c>
      <c r="F21" s="309" t="s">
        <v>8</v>
      </c>
      <c r="G21" s="296"/>
      <c r="H21" s="297"/>
      <c r="I21" s="298"/>
      <c r="J21" s="299"/>
      <c r="K21" s="295"/>
      <c r="L21" s="295" t="s">
        <v>254</v>
      </c>
      <c r="M21" s="254"/>
      <c r="N21" s="255"/>
      <c r="O21" s="255"/>
      <c r="P21" s="254"/>
      <c r="Q21"/>
    </row>
    <row r="22" spans="1:17" s="252" customFormat="1" ht="45" customHeight="1" x14ac:dyDescent="0.3">
      <c r="A22" s="293" t="s">
        <v>257</v>
      </c>
      <c r="B22" s="294" t="s">
        <v>258</v>
      </c>
      <c r="C22" s="294" t="s">
        <v>259</v>
      </c>
      <c r="D22" s="295" t="s">
        <v>928</v>
      </c>
      <c r="E22" s="309" t="s">
        <v>11</v>
      </c>
      <c r="F22" s="309" t="s">
        <v>8</v>
      </c>
      <c r="G22" s="296"/>
      <c r="H22" s="297"/>
      <c r="I22" s="298"/>
      <c r="J22" s="299"/>
      <c r="K22" s="295"/>
      <c r="L22" s="295" t="s">
        <v>254</v>
      </c>
      <c r="M22" s="254"/>
      <c r="N22" s="255"/>
      <c r="O22" s="255"/>
      <c r="P22" s="254"/>
      <c r="Q22"/>
    </row>
    <row r="23" spans="1:17" s="252" customFormat="1" ht="45" customHeight="1" x14ac:dyDescent="0.3">
      <c r="A23" s="293" t="s">
        <v>260</v>
      </c>
      <c r="B23" s="294" t="s">
        <v>261</v>
      </c>
      <c r="C23" s="294" t="s">
        <v>259</v>
      </c>
      <c r="D23" s="295" t="s">
        <v>928</v>
      </c>
      <c r="E23" s="309" t="s">
        <v>11</v>
      </c>
      <c r="F23" s="309" t="s">
        <v>8</v>
      </c>
      <c r="G23" s="296"/>
      <c r="H23" s="297"/>
      <c r="I23" s="298"/>
      <c r="J23" s="299"/>
      <c r="K23" s="295"/>
      <c r="L23" s="295" t="s">
        <v>254</v>
      </c>
      <c r="M23" s="254"/>
      <c r="N23" s="255"/>
      <c r="O23" s="255"/>
      <c r="P23" s="254"/>
      <c r="Q23"/>
    </row>
    <row r="24" spans="1:17" s="252" customFormat="1" ht="45" customHeight="1" x14ac:dyDescent="0.3">
      <c r="A24" s="293" t="s">
        <v>262</v>
      </c>
      <c r="B24" s="294" t="s">
        <v>263</v>
      </c>
      <c r="C24" s="294" t="s">
        <v>264</v>
      </c>
      <c r="D24" s="295" t="s">
        <v>928</v>
      </c>
      <c r="E24" s="309" t="s">
        <v>11</v>
      </c>
      <c r="F24" s="309" t="s">
        <v>8</v>
      </c>
      <c r="G24" s="296"/>
      <c r="H24" s="297"/>
      <c r="I24" s="298"/>
      <c r="J24" s="299"/>
      <c r="K24" s="295"/>
      <c r="L24" s="295" t="s">
        <v>254</v>
      </c>
      <c r="M24" s="254"/>
      <c r="N24" s="255"/>
      <c r="O24" s="255"/>
      <c r="P24" s="254"/>
      <c r="Q24"/>
    </row>
    <row r="25" spans="1:17" s="252" customFormat="1" ht="45" customHeight="1" x14ac:dyDescent="0.3">
      <c r="A25" s="293" t="s">
        <v>265</v>
      </c>
      <c r="B25" s="294" t="s">
        <v>266</v>
      </c>
      <c r="C25" s="294" t="s">
        <v>267</v>
      </c>
      <c r="D25" s="295" t="s">
        <v>928</v>
      </c>
      <c r="E25" s="309" t="s">
        <v>11</v>
      </c>
      <c r="F25" s="309" t="s">
        <v>8</v>
      </c>
      <c r="G25" s="296"/>
      <c r="H25" s="297"/>
      <c r="I25" s="298"/>
      <c r="J25" s="299"/>
      <c r="K25" s="295"/>
      <c r="L25" s="295" t="s">
        <v>254</v>
      </c>
      <c r="M25" s="254"/>
      <c r="N25" s="255"/>
      <c r="O25" s="255"/>
      <c r="P25" s="254"/>
      <c r="Q25"/>
    </row>
    <row r="26" spans="1:17" s="252" customFormat="1" ht="45" customHeight="1" x14ac:dyDescent="0.3">
      <c r="A26" s="293" t="s">
        <v>268</v>
      </c>
      <c r="B26" s="294" t="s">
        <v>269</v>
      </c>
      <c r="C26" s="294" t="s">
        <v>270</v>
      </c>
      <c r="D26" s="295" t="s">
        <v>928</v>
      </c>
      <c r="E26" s="309" t="s">
        <v>7</v>
      </c>
      <c r="F26" s="309" t="s">
        <v>8</v>
      </c>
      <c r="G26" s="296"/>
      <c r="H26" s="297"/>
      <c r="I26" s="298"/>
      <c r="J26" s="299"/>
      <c r="K26" s="295" t="s">
        <v>14</v>
      </c>
      <c r="L26" s="295" t="s">
        <v>254</v>
      </c>
      <c r="M26" s="254"/>
      <c r="N26" s="255"/>
      <c r="O26" s="255"/>
      <c r="P26" s="254"/>
      <c r="Q26"/>
    </row>
    <row r="27" spans="1:17" s="252" customFormat="1" ht="45" customHeight="1" x14ac:dyDescent="0.3">
      <c r="A27" s="293" t="s">
        <v>271</v>
      </c>
      <c r="B27" s="294" t="s">
        <v>272</v>
      </c>
      <c r="C27" s="294" t="s">
        <v>273</v>
      </c>
      <c r="D27" s="295" t="s">
        <v>928</v>
      </c>
      <c r="E27" s="309" t="s">
        <v>7</v>
      </c>
      <c r="F27" s="309" t="s">
        <v>8</v>
      </c>
      <c r="G27" s="296"/>
      <c r="H27" s="297"/>
      <c r="I27" s="298"/>
      <c r="J27" s="299"/>
      <c r="K27" s="295" t="s">
        <v>14</v>
      </c>
      <c r="L27" s="295" t="s">
        <v>254</v>
      </c>
      <c r="M27" s="254"/>
      <c r="N27" s="255"/>
      <c r="O27" s="255"/>
      <c r="P27" s="254"/>
      <c r="Q27"/>
    </row>
    <row r="28" spans="1:17" s="252" customFormat="1" ht="45" customHeight="1" x14ac:dyDescent="0.3">
      <c r="A28" s="293" t="s">
        <v>274</v>
      </c>
      <c r="B28" s="294" t="s">
        <v>275</v>
      </c>
      <c r="C28" s="294" t="s">
        <v>276</v>
      </c>
      <c r="D28" s="295" t="s">
        <v>928</v>
      </c>
      <c r="E28" s="309" t="s">
        <v>7</v>
      </c>
      <c r="F28" s="309" t="s">
        <v>8</v>
      </c>
      <c r="G28" s="296"/>
      <c r="H28" s="297"/>
      <c r="I28" s="298"/>
      <c r="J28" s="299"/>
      <c r="K28" s="295" t="s">
        <v>14</v>
      </c>
      <c r="L28" s="295" t="s">
        <v>254</v>
      </c>
      <c r="M28" s="254"/>
      <c r="N28" s="255"/>
      <c r="O28" s="255"/>
      <c r="P28" s="254"/>
      <c r="Q28"/>
    </row>
    <row r="29" spans="1:17" s="252" customFormat="1" ht="45" customHeight="1" x14ac:dyDescent="0.3">
      <c r="A29" s="293" t="s">
        <v>277</v>
      </c>
      <c r="B29" s="294" t="s">
        <v>278</v>
      </c>
      <c r="C29" s="294" t="s">
        <v>279</v>
      </c>
      <c r="D29" s="295" t="s">
        <v>928</v>
      </c>
      <c r="E29" s="309" t="s">
        <v>7</v>
      </c>
      <c r="F29" s="309" t="s">
        <v>8</v>
      </c>
      <c r="G29" s="296"/>
      <c r="H29" s="297"/>
      <c r="I29" s="298"/>
      <c r="J29" s="299"/>
      <c r="K29" s="295" t="s">
        <v>14</v>
      </c>
      <c r="L29" s="295" t="s">
        <v>254</v>
      </c>
      <c r="M29" s="254"/>
      <c r="N29" s="255"/>
      <c r="O29" s="255"/>
      <c r="P29" s="254"/>
      <c r="Q29"/>
    </row>
    <row r="30" spans="1:17" s="252" customFormat="1" ht="45" customHeight="1" x14ac:dyDescent="0.3">
      <c r="A30" s="293" t="s">
        <v>280</v>
      </c>
      <c r="B30" s="294" t="s">
        <v>281</v>
      </c>
      <c r="C30" s="294" t="s">
        <v>282</v>
      </c>
      <c r="D30" s="295" t="s">
        <v>928</v>
      </c>
      <c r="E30" s="309" t="s">
        <v>7</v>
      </c>
      <c r="F30" s="309" t="s">
        <v>8</v>
      </c>
      <c r="G30" s="296"/>
      <c r="H30" s="297"/>
      <c r="I30" s="298"/>
      <c r="J30" s="299"/>
      <c r="K30" s="295" t="s">
        <v>14</v>
      </c>
      <c r="L30" s="295" t="s">
        <v>254</v>
      </c>
      <c r="M30" s="254"/>
      <c r="N30" s="255"/>
      <c r="O30" s="255"/>
      <c r="P30" s="254"/>
      <c r="Q30"/>
    </row>
    <row r="31" spans="1:17" s="252" customFormat="1" ht="45" customHeight="1" x14ac:dyDescent="0.3">
      <c r="A31" s="293" t="s">
        <v>283</v>
      </c>
      <c r="B31" s="294" t="s">
        <v>284</v>
      </c>
      <c r="C31" s="294" t="s">
        <v>285</v>
      </c>
      <c r="D31" s="295" t="s">
        <v>930</v>
      </c>
      <c r="E31" s="309" t="s">
        <v>11</v>
      </c>
      <c r="F31" s="309" t="s">
        <v>9</v>
      </c>
      <c r="G31" s="296"/>
      <c r="H31" s="297"/>
      <c r="I31" s="298"/>
      <c r="J31" s="299"/>
      <c r="K31" s="295"/>
      <c r="L31" s="295" t="s">
        <v>254</v>
      </c>
      <c r="M31" s="254"/>
      <c r="N31" s="255"/>
      <c r="O31" s="255"/>
      <c r="P31" s="254"/>
      <c r="Q31"/>
    </row>
    <row r="32" spans="1:17" s="252" customFormat="1" ht="45" customHeight="1" x14ac:dyDescent="0.3">
      <c r="A32" s="293" t="s">
        <v>346</v>
      </c>
      <c r="B32" s="294" t="s">
        <v>347</v>
      </c>
      <c r="C32" s="294" t="s">
        <v>348</v>
      </c>
      <c r="D32" s="295" t="s">
        <v>928</v>
      </c>
      <c r="E32" s="309" t="s">
        <v>11</v>
      </c>
      <c r="F32" s="309" t="s">
        <v>8</v>
      </c>
      <c r="G32" s="296"/>
      <c r="H32" s="297"/>
      <c r="I32" s="298"/>
      <c r="J32" s="299"/>
      <c r="K32" s="295" t="s">
        <v>12</v>
      </c>
      <c r="L32" s="295" t="s">
        <v>254</v>
      </c>
      <c r="M32" s="254"/>
      <c r="N32" s="255"/>
      <c r="O32" s="255"/>
      <c r="P32" s="254"/>
      <c r="Q32"/>
    </row>
    <row r="33" spans="1:17" s="252" customFormat="1" ht="45" customHeight="1" x14ac:dyDescent="0.3">
      <c r="A33" s="293" t="s">
        <v>349</v>
      </c>
      <c r="B33" s="294" t="s">
        <v>350</v>
      </c>
      <c r="C33" s="294" t="s">
        <v>351</v>
      </c>
      <c r="D33" s="295" t="s">
        <v>928</v>
      </c>
      <c r="E33" s="309" t="s">
        <v>11</v>
      </c>
      <c r="F33" s="309" t="s">
        <v>8</v>
      </c>
      <c r="G33" s="296"/>
      <c r="H33" s="297"/>
      <c r="I33" s="298"/>
      <c r="J33" s="299"/>
      <c r="K33" s="295" t="s">
        <v>352</v>
      </c>
      <c r="L33" s="295" t="s">
        <v>254</v>
      </c>
      <c r="M33" s="254"/>
      <c r="N33" s="255"/>
      <c r="O33" s="255"/>
      <c r="P33" s="254"/>
      <c r="Q33"/>
    </row>
    <row r="34" spans="1:17" s="252" customFormat="1" ht="45" customHeight="1" x14ac:dyDescent="0.3">
      <c r="A34" s="293" t="s">
        <v>353</v>
      </c>
      <c r="B34" s="294" t="s">
        <v>354</v>
      </c>
      <c r="C34" s="294" t="s">
        <v>355</v>
      </c>
      <c r="D34" s="295" t="s">
        <v>928</v>
      </c>
      <c r="E34" s="309" t="s">
        <v>11</v>
      </c>
      <c r="F34" s="309" t="s">
        <v>8</v>
      </c>
      <c r="G34" s="296"/>
      <c r="H34" s="297"/>
      <c r="I34" s="298"/>
      <c r="J34" s="299"/>
      <c r="K34" s="295" t="s">
        <v>12</v>
      </c>
      <c r="L34" s="295" t="s">
        <v>254</v>
      </c>
      <c r="M34" s="254"/>
      <c r="N34" s="255"/>
      <c r="O34" s="255"/>
      <c r="P34" s="254"/>
      <c r="Q34"/>
    </row>
    <row r="35" spans="1:17" s="252" customFormat="1" ht="45" customHeight="1" x14ac:dyDescent="0.3">
      <c r="A35" s="293" t="s">
        <v>356</v>
      </c>
      <c r="B35" s="294" t="s">
        <v>347</v>
      </c>
      <c r="C35" s="294" t="s">
        <v>357</v>
      </c>
      <c r="D35" s="295" t="s">
        <v>928</v>
      </c>
      <c r="E35" s="309" t="s">
        <v>11</v>
      </c>
      <c r="F35" s="309" t="s">
        <v>8</v>
      </c>
      <c r="G35" s="296"/>
      <c r="H35" s="297"/>
      <c r="I35" s="298"/>
      <c r="J35" s="299"/>
      <c r="K35" s="295" t="s">
        <v>12</v>
      </c>
      <c r="L35" s="295" t="s">
        <v>254</v>
      </c>
      <c r="M35" s="254"/>
      <c r="N35" s="255"/>
      <c r="O35" s="255"/>
      <c r="P35" s="254"/>
      <c r="Q35"/>
    </row>
    <row r="36" spans="1:17" s="252" customFormat="1" ht="45" customHeight="1" x14ac:dyDescent="0.3">
      <c r="A36" s="293" t="s">
        <v>358</v>
      </c>
      <c r="B36" s="294" t="s">
        <v>359</v>
      </c>
      <c r="C36" s="294" t="s">
        <v>360</v>
      </c>
      <c r="D36" s="295" t="s">
        <v>928</v>
      </c>
      <c r="E36" s="309" t="s">
        <v>11</v>
      </c>
      <c r="F36" s="309" t="s">
        <v>8</v>
      </c>
      <c r="G36" s="296"/>
      <c r="H36" s="297"/>
      <c r="I36" s="298"/>
      <c r="J36" s="299"/>
      <c r="K36" s="295" t="s">
        <v>12</v>
      </c>
      <c r="L36" s="295" t="s">
        <v>254</v>
      </c>
      <c r="M36" s="254"/>
      <c r="N36" s="255"/>
      <c r="O36" s="255"/>
      <c r="P36" s="254"/>
      <c r="Q36"/>
    </row>
    <row r="37" spans="1:17" s="252" customFormat="1" ht="45" customHeight="1" x14ac:dyDescent="0.3">
      <c r="A37" s="293" t="s">
        <v>361</v>
      </c>
      <c r="B37" s="294" t="s">
        <v>362</v>
      </c>
      <c r="C37" s="294" t="s">
        <v>363</v>
      </c>
      <c r="D37" s="295" t="s">
        <v>928</v>
      </c>
      <c r="E37" s="309" t="s">
        <v>11</v>
      </c>
      <c r="F37" s="309" t="s">
        <v>8</v>
      </c>
      <c r="G37" s="296"/>
      <c r="H37" s="297"/>
      <c r="I37" s="298"/>
      <c r="J37" s="299"/>
      <c r="K37" s="295" t="s">
        <v>12</v>
      </c>
      <c r="L37" s="295" t="s">
        <v>254</v>
      </c>
      <c r="M37" s="254"/>
      <c r="N37" s="255"/>
      <c r="O37" s="255"/>
      <c r="P37" s="254"/>
      <c r="Q37"/>
    </row>
    <row r="38" spans="1:17" s="252" customFormat="1" ht="45" customHeight="1" x14ac:dyDescent="0.3">
      <c r="A38" s="293" t="s">
        <v>364</v>
      </c>
      <c r="B38" s="294" t="s">
        <v>365</v>
      </c>
      <c r="C38" s="294" t="s">
        <v>366</v>
      </c>
      <c r="D38" s="295" t="s">
        <v>928</v>
      </c>
      <c r="E38" s="309" t="s">
        <v>11</v>
      </c>
      <c r="F38" s="309" t="s">
        <v>8</v>
      </c>
      <c r="G38" s="296"/>
      <c r="H38" s="297"/>
      <c r="I38" s="298"/>
      <c r="J38" s="299"/>
      <c r="K38" s="295" t="s">
        <v>12</v>
      </c>
      <c r="L38" s="295" t="s">
        <v>254</v>
      </c>
      <c r="M38" s="254"/>
      <c r="N38" s="255"/>
      <c r="O38" s="255"/>
      <c r="P38" s="254"/>
      <c r="Q38"/>
    </row>
    <row r="39" spans="1:17" s="252" customFormat="1" ht="45" customHeight="1" x14ac:dyDescent="0.3">
      <c r="A39" s="293" t="s">
        <v>367</v>
      </c>
      <c r="B39" s="294" t="s">
        <v>368</v>
      </c>
      <c r="C39" s="294" t="s">
        <v>369</v>
      </c>
      <c r="D39" s="295" t="s">
        <v>928</v>
      </c>
      <c r="E39" s="309" t="s">
        <v>11</v>
      </c>
      <c r="F39" s="309" t="s">
        <v>8</v>
      </c>
      <c r="G39" s="296"/>
      <c r="H39" s="297"/>
      <c r="I39" s="298"/>
      <c r="J39" s="299"/>
      <c r="K39" s="295" t="s">
        <v>12</v>
      </c>
      <c r="L39" s="295" t="s">
        <v>254</v>
      </c>
      <c r="M39" s="254"/>
      <c r="N39" s="255"/>
      <c r="O39" s="255"/>
      <c r="P39" s="254"/>
      <c r="Q39"/>
    </row>
    <row r="40" spans="1:17" s="252" customFormat="1" ht="45" customHeight="1" x14ac:dyDescent="0.3">
      <c r="A40" s="293" t="s">
        <v>370</v>
      </c>
      <c r="B40" s="294" t="s">
        <v>365</v>
      </c>
      <c r="C40" s="294" t="s">
        <v>371</v>
      </c>
      <c r="D40" s="295" t="s">
        <v>928</v>
      </c>
      <c r="E40" s="309" t="s">
        <v>11</v>
      </c>
      <c r="F40" s="309" t="s">
        <v>8</v>
      </c>
      <c r="G40" s="296"/>
      <c r="H40" s="297"/>
      <c r="I40" s="298"/>
      <c r="J40" s="299"/>
      <c r="K40" s="295" t="s">
        <v>372</v>
      </c>
      <c r="L40" s="295" t="s">
        <v>254</v>
      </c>
      <c r="M40" s="254"/>
      <c r="N40" s="255"/>
      <c r="O40" s="255"/>
      <c r="P40" s="254"/>
      <c r="Q40"/>
    </row>
    <row r="41" spans="1:17" s="252" customFormat="1" ht="45" customHeight="1" x14ac:dyDescent="0.3">
      <c r="A41" s="293" t="s">
        <v>373</v>
      </c>
      <c r="B41" s="294" t="s">
        <v>374</v>
      </c>
      <c r="C41" s="294" t="s">
        <v>375</v>
      </c>
      <c r="D41" s="295" t="s">
        <v>928</v>
      </c>
      <c r="E41" s="309" t="s">
        <v>11</v>
      </c>
      <c r="F41" s="309" t="s">
        <v>8</v>
      </c>
      <c r="G41" s="296"/>
      <c r="H41" s="297"/>
      <c r="I41" s="298"/>
      <c r="J41" s="299"/>
      <c r="K41" s="295" t="s">
        <v>12</v>
      </c>
      <c r="L41" s="295" t="s">
        <v>254</v>
      </c>
      <c r="M41" s="254"/>
      <c r="N41" s="255"/>
      <c r="O41" s="255"/>
      <c r="P41" s="254"/>
      <c r="Q41"/>
    </row>
    <row r="42" spans="1:17" s="252" customFormat="1" ht="45" customHeight="1" x14ac:dyDescent="0.3">
      <c r="A42" s="293" t="s">
        <v>376</v>
      </c>
      <c r="B42" s="294" t="s">
        <v>377</v>
      </c>
      <c r="C42" s="294" t="s">
        <v>378</v>
      </c>
      <c r="D42" s="295" t="s">
        <v>928</v>
      </c>
      <c r="E42" s="309" t="s">
        <v>7</v>
      </c>
      <c r="F42" s="309" t="s">
        <v>8</v>
      </c>
      <c r="G42" s="296"/>
      <c r="H42" s="297"/>
      <c r="I42" s="298"/>
      <c r="J42" s="299"/>
      <c r="K42" s="295" t="s">
        <v>12</v>
      </c>
      <c r="L42" s="295" t="s">
        <v>254</v>
      </c>
      <c r="M42" s="254"/>
      <c r="N42" s="255"/>
      <c r="O42" s="255"/>
      <c r="P42" s="254"/>
      <c r="Q42"/>
    </row>
    <row r="43" spans="1:17" s="252" customFormat="1" ht="45" customHeight="1" x14ac:dyDescent="0.3">
      <c r="A43" s="293" t="s">
        <v>415</v>
      </c>
      <c r="B43" s="294" t="s">
        <v>416</v>
      </c>
      <c r="C43" s="294" t="s">
        <v>417</v>
      </c>
      <c r="D43" s="295" t="s">
        <v>928</v>
      </c>
      <c r="E43" s="309" t="s">
        <v>7</v>
      </c>
      <c r="F43" s="309" t="s">
        <v>8</v>
      </c>
      <c r="G43" s="296"/>
      <c r="H43" s="297"/>
      <c r="I43" s="298"/>
      <c r="J43" s="299"/>
      <c r="K43" s="295"/>
      <c r="L43" s="295" t="s">
        <v>254</v>
      </c>
      <c r="M43" s="254"/>
      <c r="N43" s="255"/>
      <c r="O43" s="255"/>
      <c r="P43" s="254"/>
      <c r="Q43"/>
    </row>
    <row r="44" spans="1:17" s="252" customFormat="1" ht="45" customHeight="1" x14ac:dyDescent="0.3">
      <c r="A44" s="293" t="s">
        <v>418</v>
      </c>
      <c r="B44" s="294" t="s">
        <v>416</v>
      </c>
      <c r="C44" s="294" t="s">
        <v>419</v>
      </c>
      <c r="D44" s="295" t="s">
        <v>928</v>
      </c>
      <c r="E44" s="309" t="s">
        <v>7</v>
      </c>
      <c r="F44" s="309" t="s">
        <v>8</v>
      </c>
      <c r="G44" s="296"/>
      <c r="H44" s="297"/>
      <c r="I44" s="298"/>
      <c r="J44" s="299"/>
      <c r="K44" s="295"/>
      <c r="L44" s="295" t="s">
        <v>254</v>
      </c>
      <c r="M44" s="254"/>
      <c r="N44" s="255"/>
      <c r="O44" s="255"/>
      <c r="P44" s="254"/>
      <c r="Q44"/>
    </row>
    <row r="45" spans="1:17" s="252" customFormat="1" ht="45" customHeight="1" x14ac:dyDescent="0.3">
      <c r="A45" s="293" t="s">
        <v>420</v>
      </c>
      <c r="B45" s="294" t="s">
        <v>421</v>
      </c>
      <c r="C45" s="294" t="s">
        <v>417</v>
      </c>
      <c r="D45" s="295" t="s">
        <v>928</v>
      </c>
      <c r="E45" s="309" t="s">
        <v>7</v>
      </c>
      <c r="F45" s="309" t="s">
        <v>8</v>
      </c>
      <c r="G45" s="296"/>
      <c r="H45" s="297"/>
      <c r="I45" s="298"/>
      <c r="J45" s="299"/>
      <c r="K45" s="295"/>
      <c r="L45" s="295" t="s">
        <v>254</v>
      </c>
      <c r="M45" s="254"/>
      <c r="N45" s="255"/>
      <c r="O45" s="255"/>
      <c r="P45" s="254"/>
      <c r="Q45"/>
    </row>
    <row r="46" spans="1:17" s="252" customFormat="1" ht="45" customHeight="1" x14ac:dyDescent="0.3">
      <c r="A46" s="293" t="s">
        <v>422</v>
      </c>
      <c r="B46" s="294" t="s">
        <v>421</v>
      </c>
      <c r="C46" s="294" t="s">
        <v>419</v>
      </c>
      <c r="D46" s="295" t="s">
        <v>928</v>
      </c>
      <c r="E46" s="309" t="s">
        <v>7</v>
      </c>
      <c r="F46" s="309" t="s">
        <v>8</v>
      </c>
      <c r="G46" s="296"/>
      <c r="H46" s="297"/>
      <c r="I46" s="298"/>
      <c r="J46" s="299"/>
      <c r="K46" s="295"/>
      <c r="L46" s="295" t="s">
        <v>254</v>
      </c>
      <c r="M46" s="254"/>
      <c r="N46" s="255"/>
      <c r="O46" s="255"/>
      <c r="P46" s="254"/>
      <c r="Q46"/>
    </row>
    <row r="47" spans="1:17" s="252" customFormat="1" ht="45" customHeight="1" x14ac:dyDescent="0.3">
      <c r="A47" s="293" t="s">
        <v>91</v>
      </c>
      <c r="B47" s="294" t="s">
        <v>92</v>
      </c>
      <c r="C47" s="294" t="s">
        <v>93</v>
      </c>
      <c r="D47" s="295" t="s">
        <v>928</v>
      </c>
      <c r="E47" s="309" t="s">
        <v>11</v>
      </c>
      <c r="F47" s="309" t="s">
        <v>8</v>
      </c>
      <c r="G47" s="296"/>
      <c r="H47" s="297"/>
      <c r="I47" s="298"/>
      <c r="J47" s="299"/>
      <c r="K47" s="295"/>
      <c r="L47" s="295" t="s">
        <v>94</v>
      </c>
      <c r="M47" s="254"/>
      <c r="N47" s="255"/>
      <c r="O47" s="255"/>
      <c r="P47" s="254"/>
      <c r="Q47"/>
    </row>
    <row r="48" spans="1:17" s="252" customFormat="1" ht="45" customHeight="1" x14ac:dyDescent="0.3">
      <c r="A48" s="293" t="s">
        <v>95</v>
      </c>
      <c r="B48" s="294" t="s">
        <v>96</v>
      </c>
      <c r="C48" s="294" t="s">
        <v>97</v>
      </c>
      <c r="D48" s="295" t="s">
        <v>928</v>
      </c>
      <c r="E48" s="309" t="s">
        <v>11</v>
      </c>
      <c r="F48" s="309" t="s">
        <v>8</v>
      </c>
      <c r="G48" s="296"/>
      <c r="H48" s="297"/>
      <c r="I48" s="298"/>
      <c r="J48" s="299"/>
      <c r="K48" s="295" t="s">
        <v>14</v>
      </c>
      <c r="L48" s="295" t="s">
        <v>94</v>
      </c>
      <c r="M48" s="254"/>
      <c r="N48" s="255"/>
      <c r="O48" s="255"/>
      <c r="P48" s="254"/>
      <c r="Q48"/>
    </row>
    <row r="49" spans="1:17" s="252" customFormat="1" ht="45" customHeight="1" x14ac:dyDescent="0.3">
      <c r="A49" s="293" t="s">
        <v>139</v>
      </c>
      <c r="B49" s="294" t="s">
        <v>140</v>
      </c>
      <c r="C49" s="294" t="s">
        <v>141</v>
      </c>
      <c r="D49" s="295" t="s">
        <v>931</v>
      </c>
      <c r="E49" s="309" t="s">
        <v>11</v>
      </c>
      <c r="F49" s="309" t="s">
        <v>8</v>
      </c>
      <c r="G49" s="296"/>
      <c r="H49" s="297"/>
      <c r="I49" s="298"/>
      <c r="J49" s="299"/>
      <c r="K49" s="295"/>
      <c r="L49" s="295" t="s">
        <v>94</v>
      </c>
      <c r="M49" s="254"/>
      <c r="N49" s="255"/>
      <c r="O49" s="255"/>
      <c r="P49" s="254"/>
      <c r="Q49"/>
    </row>
    <row r="50" spans="1:17" s="252" customFormat="1" ht="45" customHeight="1" x14ac:dyDescent="0.3">
      <c r="A50" s="293" t="s">
        <v>206</v>
      </c>
      <c r="B50" s="294" t="s">
        <v>207</v>
      </c>
      <c r="C50" s="294" t="s">
        <v>208</v>
      </c>
      <c r="D50" s="295" t="s">
        <v>928</v>
      </c>
      <c r="E50" s="309" t="s">
        <v>11</v>
      </c>
      <c r="F50" s="309" t="s">
        <v>9</v>
      </c>
      <c r="G50" s="296"/>
      <c r="H50" s="297"/>
      <c r="I50" s="298"/>
      <c r="J50" s="299"/>
      <c r="K50" s="295" t="s">
        <v>14</v>
      </c>
      <c r="L50" s="295" t="s">
        <v>94</v>
      </c>
      <c r="M50" s="254"/>
      <c r="N50" s="255"/>
      <c r="O50" s="255"/>
      <c r="P50" s="254"/>
      <c r="Q50"/>
    </row>
    <row r="51" spans="1:17" s="252" customFormat="1" ht="45" customHeight="1" x14ac:dyDescent="0.3">
      <c r="A51" s="293" t="s">
        <v>209</v>
      </c>
      <c r="B51" s="294" t="s">
        <v>210</v>
      </c>
      <c r="C51" s="294" t="s">
        <v>211</v>
      </c>
      <c r="D51" s="295" t="s">
        <v>931</v>
      </c>
      <c r="E51" s="309" t="s">
        <v>11</v>
      </c>
      <c r="F51" s="309" t="s">
        <v>9</v>
      </c>
      <c r="G51" s="296"/>
      <c r="H51" s="297"/>
      <c r="I51" s="298"/>
      <c r="J51" s="299"/>
      <c r="K51" s="295" t="s">
        <v>14</v>
      </c>
      <c r="L51" s="295" t="s">
        <v>94</v>
      </c>
      <c r="M51" s="254"/>
      <c r="N51" s="255"/>
      <c r="O51" s="255"/>
      <c r="P51" s="254"/>
      <c r="Q51"/>
    </row>
    <row r="52" spans="1:17" s="252" customFormat="1" ht="45" customHeight="1" x14ac:dyDescent="0.3">
      <c r="A52" s="293" t="s">
        <v>212</v>
      </c>
      <c r="B52" s="294" t="s">
        <v>213</v>
      </c>
      <c r="C52" s="294" t="s">
        <v>214</v>
      </c>
      <c r="D52" s="295" t="s">
        <v>931</v>
      </c>
      <c r="E52" s="309" t="s">
        <v>11</v>
      </c>
      <c r="F52" s="309" t="s">
        <v>8</v>
      </c>
      <c r="G52" s="296"/>
      <c r="H52" s="297"/>
      <c r="I52" s="298"/>
      <c r="J52" s="299"/>
      <c r="K52" s="295" t="s">
        <v>14</v>
      </c>
      <c r="L52" s="295" t="s">
        <v>94</v>
      </c>
      <c r="M52" s="254"/>
      <c r="N52" s="255"/>
      <c r="O52" s="255"/>
      <c r="P52" s="254"/>
      <c r="Q52"/>
    </row>
    <row r="53" spans="1:17" s="252" customFormat="1" ht="45" customHeight="1" x14ac:dyDescent="0.3">
      <c r="A53" s="293" t="s">
        <v>62</v>
      </c>
      <c r="B53" s="294" t="s">
        <v>63</v>
      </c>
      <c r="C53" s="294" t="s">
        <v>64</v>
      </c>
      <c r="D53" s="295" t="s">
        <v>929</v>
      </c>
      <c r="E53" s="309" t="s">
        <v>11</v>
      </c>
      <c r="F53" s="309" t="s">
        <v>9</v>
      </c>
      <c r="G53" s="296"/>
      <c r="H53" s="297"/>
      <c r="I53" s="298"/>
      <c r="J53" s="299"/>
      <c r="K53" s="295"/>
      <c r="L53" s="295" t="s">
        <v>65</v>
      </c>
      <c r="M53" s="254"/>
      <c r="N53" s="255"/>
      <c r="O53" s="255"/>
      <c r="P53" s="254"/>
      <c r="Q53"/>
    </row>
    <row r="54" spans="1:17" s="252" customFormat="1" ht="45" customHeight="1" x14ac:dyDescent="0.3">
      <c r="A54" s="293" t="s">
        <v>66</v>
      </c>
      <c r="B54" s="294" t="s">
        <v>67</v>
      </c>
      <c r="C54" s="294" t="s">
        <v>68</v>
      </c>
      <c r="D54" s="295" t="s">
        <v>929</v>
      </c>
      <c r="E54" s="309" t="s">
        <v>11</v>
      </c>
      <c r="F54" s="309" t="s">
        <v>9</v>
      </c>
      <c r="G54" s="296"/>
      <c r="H54" s="297"/>
      <c r="I54" s="298"/>
      <c r="J54" s="299"/>
      <c r="K54" s="295"/>
      <c r="L54" s="295" t="s">
        <v>65</v>
      </c>
      <c r="M54" s="254"/>
      <c r="N54" s="255"/>
      <c r="O54" s="255"/>
      <c r="P54" s="254"/>
      <c r="Q54"/>
    </row>
    <row r="55" spans="1:17" s="252" customFormat="1" ht="45" customHeight="1" x14ac:dyDescent="0.3">
      <c r="A55" s="293" t="s">
        <v>69</v>
      </c>
      <c r="B55" s="294" t="s">
        <v>70</v>
      </c>
      <c r="C55" s="294" t="s">
        <v>71</v>
      </c>
      <c r="D55" s="295" t="s">
        <v>929</v>
      </c>
      <c r="E55" s="309" t="s">
        <v>11</v>
      </c>
      <c r="F55" s="309" t="s">
        <v>9</v>
      </c>
      <c r="G55" s="296"/>
      <c r="H55" s="297"/>
      <c r="I55" s="298"/>
      <c r="J55" s="299"/>
      <c r="K55" s="295"/>
      <c r="L55" s="295" t="s">
        <v>65</v>
      </c>
      <c r="M55" s="254"/>
      <c r="N55" s="255"/>
      <c r="O55" s="255"/>
      <c r="P55" s="254"/>
      <c r="Q55"/>
    </row>
    <row r="56" spans="1:17" s="252" customFormat="1" ht="45" customHeight="1" x14ac:dyDescent="0.3">
      <c r="A56" s="293" t="s">
        <v>72</v>
      </c>
      <c r="B56" s="294" t="s">
        <v>73</v>
      </c>
      <c r="C56" s="294" t="s">
        <v>74</v>
      </c>
      <c r="D56" s="295" t="s">
        <v>929</v>
      </c>
      <c r="E56" s="309" t="s">
        <v>11</v>
      </c>
      <c r="F56" s="309" t="s">
        <v>9</v>
      </c>
      <c r="G56" s="296"/>
      <c r="H56" s="297"/>
      <c r="I56" s="298"/>
      <c r="J56" s="299"/>
      <c r="K56" s="295"/>
      <c r="L56" s="295" t="s">
        <v>65</v>
      </c>
      <c r="M56" s="254"/>
      <c r="N56" s="255"/>
      <c r="O56" s="255"/>
      <c r="P56" s="254"/>
      <c r="Q56"/>
    </row>
    <row r="57" spans="1:17" s="252" customFormat="1" ht="45" customHeight="1" x14ac:dyDescent="0.3">
      <c r="A57" s="293" t="s">
        <v>115</v>
      </c>
      <c r="B57" s="294" t="s">
        <v>116</v>
      </c>
      <c r="C57" s="294" t="s">
        <v>117</v>
      </c>
      <c r="D57" s="295" t="s">
        <v>929</v>
      </c>
      <c r="E57" s="309" t="s">
        <v>11</v>
      </c>
      <c r="F57" s="309" t="s">
        <v>8</v>
      </c>
      <c r="G57" s="296"/>
      <c r="H57" s="297"/>
      <c r="I57" s="298"/>
      <c r="J57" s="299"/>
      <c r="K57" s="295"/>
      <c r="L57" s="295" t="s">
        <v>65</v>
      </c>
      <c r="M57" s="254"/>
      <c r="N57" s="255"/>
      <c r="O57" s="255"/>
      <c r="P57" s="254"/>
      <c r="Q57"/>
    </row>
    <row r="58" spans="1:17" s="252" customFormat="1" ht="45" customHeight="1" x14ac:dyDescent="0.3">
      <c r="A58" s="293" t="s">
        <v>118</v>
      </c>
      <c r="B58" s="294" t="s">
        <v>116</v>
      </c>
      <c r="C58" s="294" t="s">
        <v>119</v>
      </c>
      <c r="D58" s="295" t="s">
        <v>929</v>
      </c>
      <c r="E58" s="309" t="s">
        <v>11</v>
      </c>
      <c r="F58" s="309" t="s">
        <v>8</v>
      </c>
      <c r="G58" s="296"/>
      <c r="H58" s="297"/>
      <c r="I58" s="298"/>
      <c r="J58" s="299"/>
      <c r="K58" s="295"/>
      <c r="L58" s="295" t="s">
        <v>65</v>
      </c>
      <c r="M58" s="254"/>
      <c r="N58" s="255"/>
      <c r="O58" s="255"/>
      <c r="P58" s="254"/>
      <c r="Q58"/>
    </row>
    <row r="59" spans="1:17" s="252" customFormat="1" ht="45" customHeight="1" x14ac:dyDescent="0.3">
      <c r="A59" s="293" t="s">
        <v>120</v>
      </c>
      <c r="B59" s="294" t="s">
        <v>121</v>
      </c>
      <c r="C59" s="294" t="s">
        <v>122</v>
      </c>
      <c r="D59" s="295" t="s">
        <v>929</v>
      </c>
      <c r="E59" s="309" t="s">
        <v>11</v>
      </c>
      <c r="F59" s="309" t="s">
        <v>8</v>
      </c>
      <c r="G59" s="296"/>
      <c r="H59" s="297"/>
      <c r="I59" s="298"/>
      <c r="J59" s="299"/>
      <c r="K59" s="295"/>
      <c r="L59" s="295" t="s">
        <v>65</v>
      </c>
      <c r="M59" s="254"/>
      <c r="N59" s="255"/>
      <c r="O59" s="255"/>
      <c r="P59" s="254"/>
      <c r="Q59"/>
    </row>
    <row r="60" spans="1:17" s="252" customFormat="1" ht="45" customHeight="1" x14ac:dyDescent="0.3">
      <c r="A60" s="293" t="s">
        <v>123</v>
      </c>
      <c r="B60" s="294" t="s">
        <v>124</v>
      </c>
      <c r="C60" s="294" t="s">
        <v>125</v>
      </c>
      <c r="D60" s="295" t="s">
        <v>929</v>
      </c>
      <c r="E60" s="309" t="s">
        <v>11</v>
      </c>
      <c r="F60" s="309" t="s">
        <v>8</v>
      </c>
      <c r="G60" s="296"/>
      <c r="H60" s="297"/>
      <c r="I60" s="298"/>
      <c r="J60" s="299"/>
      <c r="K60" s="295"/>
      <c r="L60" s="295" t="s">
        <v>65</v>
      </c>
      <c r="M60" s="254"/>
      <c r="N60" s="255"/>
      <c r="O60" s="255"/>
      <c r="P60" s="254"/>
      <c r="Q60"/>
    </row>
    <row r="61" spans="1:17" s="252" customFormat="1" ht="45" customHeight="1" x14ac:dyDescent="0.3">
      <c r="A61" s="293" t="s">
        <v>725</v>
      </c>
      <c r="B61" s="294" t="s">
        <v>726</v>
      </c>
      <c r="C61" s="294" t="s">
        <v>727</v>
      </c>
      <c r="D61" s="295" t="s">
        <v>928</v>
      </c>
      <c r="E61" s="309" t="s">
        <v>7</v>
      </c>
      <c r="F61" s="309" t="s">
        <v>9</v>
      </c>
      <c r="G61" s="296"/>
      <c r="H61" s="297"/>
      <c r="I61" s="298"/>
      <c r="J61" s="299"/>
      <c r="K61" s="295"/>
      <c r="L61" s="295" t="s">
        <v>65</v>
      </c>
      <c r="M61" s="254"/>
      <c r="N61" s="255"/>
      <c r="O61" s="255"/>
      <c r="P61" s="254"/>
      <c r="Q61"/>
    </row>
    <row r="62" spans="1:17" s="252" customFormat="1" ht="45" customHeight="1" x14ac:dyDescent="0.3">
      <c r="A62" s="293" t="s">
        <v>298</v>
      </c>
      <c r="B62" s="294" t="s">
        <v>299</v>
      </c>
      <c r="C62" s="294" t="s">
        <v>300</v>
      </c>
      <c r="D62" s="295" t="s">
        <v>929</v>
      </c>
      <c r="E62" s="309" t="s">
        <v>11</v>
      </c>
      <c r="F62" s="309" t="s">
        <v>9</v>
      </c>
      <c r="G62" s="296"/>
      <c r="H62" s="297"/>
      <c r="I62" s="298"/>
      <c r="J62" s="299"/>
      <c r="K62" s="295"/>
      <c r="L62" s="295" t="s">
        <v>65</v>
      </c>
      <c r="M62" s="254"/>
      <c r="N62" s="255"/>
      <c r="O62" s="255"/>
      <c r="P62" s="254"/>
      <c r="Q62"/>
    </row>
    <row r="63" spans="1:17" s="252" customFormat="1" ht="45" customHeight="1" x14ac:dyDescent="0.3">
      <c r="A63" s="293" t="s">
        <v>301</v>
      </c>
      <c r="B63" s="294" t="s">
        <v>302</v>
      </c>
      <c r="C63" s="294" t="s">
        <v>303</v>
      </c>
      <c r="D63" s="295" t="s">
        <v>929</v>
      </c>
      <c r="E63" s="309" t="s">
        <v>11</v>
      </c>
      <c r="F63" s="309" t="s">
        <v>9</v>
      </c>
      <c r="G63" s="296"/>
      <c r="H63" s="297"/>
      <c r="I63" s="298"/>
      <c r="J63" s="299"/>
      <c r="K63" s="295"/>
      <c r="L63" s="295" t="s">
        <v>65</v>
      </c>
      <c r="M63" s="254"/>
      <c r="N63" s="255"/>
      <c r="O63" s="255"/>
      <c r="P63" s="254"/>
      <c r="Q63"/>
    </row>
    <row r="64" spans="1:17" s="252" customFormat="1" ht="45" customHeight="1" x14ac:dyDescent="0.3">
      <c r="A64" s="293" t="s">
        <v>304</v>
      </c>
      <c r="B64" s="294" t="s">
        <v>305</v>
      </c>
      <c r="C64" s="294" t="s">
        <v>306</v>
      </c>
      <c r="D64" s="295" t="s">
        <v>929</v>
      </c>
      <c r="E64" s="309" t="s">
        <v>11</v>
      </c>
      <c r="F64" s="309" t="s">
        <v>9</v>
      </c>
      <c r="G64" s="296"/>
      <c r="H64" s="297"/>
      <c r="I64" s="298"/>
      <c r="J64" s="299"/>
      <c r="K64" s="295"/>
      <c r="L64" s="295" t="s">
        <v>65</v>
      </c>
      <c r="M64" s="254"/>
      <c r="N64" s="255"/>
      <c r="O64" s="255"/>
      <c r="P64" s="254"/>
      <c r="Q64"/>
    </row>
    <row r="65" spans="1:17" s="252" customFormat="1" ht="45" customHeight="1" x14ac:dyDescent="0.3">
      <c r="A65" s="293" t="s">
        <v>307</v>
      </c>
      <c r="B65" s="294" t="s">
        <v>308</v>
      </c>
      <c r="C65" s="294" t="s">
        <v>309</v>
      </c>
      <c r="D65" s="295" t="s">
        <v>929</v>
      </c>
      <c r="E65" s="309" t="s">
        <v>11</v>
      </c>
      <c r="F65" s="309" t="s">
        <v>9</v>
      </c>
      <c r="G65" s="296"/>
      <c r="H65" s="297"/>
      <c r="I65" s="298"/>
      <c r="J65" s="299"/>
      <c r="K65" s="295"/>
      <c r="L65" s="295" t="s">
        <v>65</v>
      </c>
      <c r="M65" s="254"/>
      <c r="N65" s="255"/>
      <c r="O65" s="255"/>
      <c r="P65" s="254"/>
      <c r="Q65"/>
    </row>
    <row r="66" spans="1:17" s="252" customFormat="1" ht="45" customHeight="1" x14ac:dyDescent="0.3">
      <c r="A66" s="293" t="s">
        <v>30</v>
      </c>
      <c r="B66" s="294" t="s">
        <v>31</v>
      </c>
      <c r="C66" s="294" t="s">
        <v>32</v>
      </c>
      <c r="D66" s="295" t="s">
        <v>928</v>
      </c>
      <c r="E66" s="309" t="s">
        <v>7</v>
      </c>
      <c r="F66" s="309" t="s">
        <v>8</v>
      </c>
      <c r="G66" s="296"/>
      <c r="H66" s="297"/>
      <c r="I66" s="298"/>
      <c r="J66" s="299"/>
      <c r="K66" s="295"/>
      <c r="L66" s="295" t="s">
        <v>33</v>
      </c>
      <c r="M66" s="254"/>
      <c r="N66" s="255"/>
      <c r="O66" s="255"/>
      <c r="P66" s="254"/>
      <c r="Q66"/>
    </row>
    <row r="67" spans="1:17" s="252" customFormat="1" ht="45" customHeight="1" x14ac:dyDescent="0.3">
      <c r="A67" s="293" t="s">
        <v>34</v>
      </c>
      <c r="B67" s="294" t="s">
        <v>35</v>
      </c>
      <c r="C67" s="294" t="s">
        <v>36</v>
      </c>
      <c r="D67" s="295" t="s">
        <v>928</v>
      </c>
      <c r="E67" s="309" t="s">
        <v>7</v>
      </c>
      <c r="F67" s="309" t="s">
        <v>8</v>
      </c>
      <c r="G67" s="296"/>
      <c r="H67" s="297"/>
      <c r="I67" s="298"/>
      <c r="J67" s="299"/>
      <c r="K67" s="295"/>
      <c r="L67" s="295" t="s">
        <v>33</v>
      </c>
      <c r="M67" s="254"/>
      <c r="N67" s="255"/>
      <c r="O67" s="255"/>
      <c r="P67" s="254"/>
      <c r="Q67"/>
    </row>
    <row r="68" spans="1:17" s="252" customFormat="1" ht="45" customHeight="1" x14ac:dyDescent="0.3">
      <c r="A68" s="293" t="s">
        <v>37</v>
      </c>
      <c r="B68" s="294" t="s">
        <v>38</v>
      </c>
      <c r="C68" s="294" t="s">
        <v>39</v>
      </c>
      <c r="D68" s="295" t="s">
        <v>928</v>
      </c>
      <c r="E68" s="309" t="s">
        <v>7</v>
      </c>
      <c r="F68" s="309" t="s">
        <v>8</v>
      </c>
      <c r="G68" s="296"/>
      <c r="H68" s="297"/>
      <c r="I68" s="298"/>
      <c r="J68" s="299"/>
      <c r="K68" s="295"/>
      <c r="L68" s="295" t="s">
        <v>33</v>
      </c>
      <c r="M68" s="254"/>
      <c r="N68" s="255"/>
      <c r="O68" s="255"/>
      <c r="P68" s="254"/>
      <c r="Q68"/>
    </row>
    <row r="69" spans="1:17" s="252" customFormat="1" ht="45" customHeight="1" x14ac:dyDescent="0.3">
      <c r="A69" s="293" t="s">
        <v>40</v>
      </c>
      <c r="B69" s="294" t="s">
        <v>41</v>
      </c>
      <c r="C69" s="294" t="s">
        <v>42</v>
      </c>
      <c r="D69" s="295" t="s">
        <v>928</v>
      </c>
      <c r="E69" s="309" t="s">
        <v>7</v>
      </c>
      <c r="F69" s="309" t="s">
        <v>8</v>
      </c>
      <c r="G69" s="296"/>
      <c r="H69" s="297"/>
      <c r="I69" s="298"/>
      <c r="J69" s="299"/>
      <c r="K69" s="295"/>
      <c r="L69" s="295" t="s">
        <v>33</v>
      </c>
      <c r="M69" s="254"/>
      <c r="N69" s="255"/>
      <c r="O69" s="255"/>
      <c r="P69" s="254"/>
      <c r="Q69"/>
    </row>
    <row r="70" spans="1:17" s="252" customFormat="1" ht="45" customHeight="1" x14ac:dyDescent="0.3">
      <c r="A70" s="293" t="s">
        <v>43</v>
      </c>
      <c r="B70" s="294" t="s">
        <v>44</v>
      </c>
      <c r="C70" s="294" t="s">
        <v>45</v>
      </c>
      <c r="D70" s="295" t="s">
        <v>928</v>
      </c>
      <c r="E70" s="309" t="s">
        <v>7</v>
      </c>
      <c r="F70" s="309" t="s">
        <v>8</v>
      </c>
      <c r="G70" s="296"/>
      <c r="H70" s="297"/>
      <c r="I70" s="298"/>
      <c r="J70" s="299"/>
      <c r="K70" s="295"/>
      <c r="L70" s="295" t="s">
        <v>33</v>
      </c>
      <c r="M70" s="254"/>
      <c r="N70" s="255"/>
      <c r="O70" s="255"/>
      <c r="P70" s="254"/>
      <c r="Q70"/>
    </row>
    <row r="71" spans="1:17" s="252" customFormat="1" ht="45" customHeight="1" x14ac:dyDescent="0.3">
      <c r="A71" s="293" t="s">
        <v>46</v>
      </c>
      <c r="B71" s="294" t="s">
        <v>44</v>
      </c>
      <c r="C71" s="294" t="s">
        <v>47</v>
      </c>
      <c r="D71" s="295" t="s">
        <v>928</v>
      </c>
      <c r="E71" s="309" t="s">
        <v>7</v>
      </c>
      <c r="F71" s="309" t="s">
        <v>8</v>
      </c>
      <c r="G71" s="296"/>
      <c r="H71" s="297"/>
      <c r="I71" s="298"/>
      <c r="J71" s="299"/>
      <c r="K71" s="295"/>
      <c r="L71" s="295" t="s">
        <v>33</v>
      </c>
      <c r="M71" s="254"/>
      <c r="N71" s="255"/>
      <c r="O71" s="255"/>
      <c r="P71" s="254"/>
      <c r="Q71"/>
    </row>
    <row r="72" spans="1:17" s="252" customFormat="1" ht="45" customHeight="1" x14ac:dyDescent="0.3">
      <c r="A72" s="293" t="s">
        <v>48</v>
      </c>
      <c r="B72" s="294" t="s">
        <v>49</v>
      </c>
      <c r="C72" s="294" t="s">
        <v>50</v>
      </c>
      <c r="D72" s="295" t="s">
        <v>928</v>
      </c>
      <c r="E72" s="309" t="s">
        <v>7</v>
      </c>
      <c r="F72" s="309" t="s">
        <v>8</v>
      </c>
      <c r="G72" s="296"/>
      <c r="H72" s="297"/>
      <c r="I72" s="298"/>
      <c r="J72" s="299"/>
      <c r="K72" s="295"/>
      <c r="L72" s="295" t="s">
        <v>33</v>
      </c>
      <c r="M72" s="254"/>
      <c r="N72" s="255"/>
      <c r="O72" s="255"/>
      <c r="P72" s="254"/>
      <c r="Q72"/>
    </row>
    <row r="73" spans="1:17" s="252" customFormat="1" ht="45" customHeight="1" x14ac:dyDescent="0.3">
      <c r="A73" s="293" t="s">
        <v>51</v>
      </c>
      <c r="B73" s="294" t="s">
        <v>49</v>
      </c>
      <c r="C73" s="294" t="s">
        <v>52</v>
      </c>
      <c r="D73" s="295" t="s">
        <v>928</v>
      </c>
      <c r="E73" s="309" t="s">
        <v>7</v>
      </c>
      <c r="F73" s="309" t="s">
        <v>8</v>
      </c>
      <c r="G73" s="296"/>
      <c r="H73" s="297"/>
      <c r="I73" s="298"/>
      <c r="J73" s="299"/>
      <c r="K73" s="295"/>
      <c r="L73" s="295" t="s">
        <v>33</v>
      </c>
      <c r="M73" s="254"/>
      <c r="N73" s="255"/>
      <c r="O73" s="255"/>
      <c r="P73" s="254"/>
      <c r="Q73"/>
    </row>
    <row r="74" spans="1:17" s="252" customFormat="1" ht="45" customHeight="1" x14ac:dyDescent="0.3">
      <c r="A74" s="293" t="s">
        <v>75</v>
      </c>
      <c r="B74" s="294" t="s">
        <v>76</v>
      </c>
      <c r="C74" s="294" t="s">
        <v>77</v>
      </c>
      <c r="D74" s="295" t="s">
        <v>929</v>
      </c>
      <c r="E74" s="309" t="s">
        <v>7</v>
      </c>
      <c r="F74" s="309" t="s">
        <v>8</v>
      </c>
      <c r="G74" s="296"/>
      <c r="H74" s="297"/>
      <c r="I74" s="298"/>
      <c r="J74" s="299"/>
      <c r="K74" s="295"/>
      <c r="L74" s="295" t="s">
        <v>33</v>
      </c>
      <c r="M74" s="254"/>
      <c r="N74" s="255"/>
      <c r="O74" s="255"/>
      <c r="P74" s="254"/>
      <c r="Q74"/>
    </row>
    <row r="75" spans="1:17" s="252" customFormat="1" ht="45" customHeight="1" x14ac:dyDescent="0.3">
      <c r="A75" s="293" t="s">
        <v>182</v>
      </c>
      <c r="B75" s="294" t="s">
        <v>183</v>
      </c>
      <c r="C75" s="294" t="s">
        <v>184</v>
      </c>
      <c r="D75" s="295" t="s">
        <v>928</v>
      </c>
      <c r="E75" s="309" t="s">
        <v>7</v>
      </c>
      <c r="F75" s="309" t="s">
        <v>9</v>
      </c>
      <c r="G75" s="296"/>
      <c r="H75" s="297"/>
      <c r="I75" s="298"/>
      <c r="J75" s="299"/>
      <c r="K75" s="295"/>
      <c r="L75" s="295" t="s">
        <v>33</v>
      </c>
      <c r="M75" s="254"/>
      <c r="N75" s="255"/>
      <c r="O75" s="255"/>
      <c r="P75" s="254"/>
      <c r="Q75"/>
    </row>
    <row r="76" spans="1:17" s="252" customFormat="1" ht="45" customHeight="1" x14ac:dyDescent="0.3">
      <c r="A76" s="293" t="s">
        <v>185</v>
      </c>
      <c r="B76" s="294" t="s">
        <v>186</v>
      </c>
      <c r="C76" s="294" t="s">
        <v>187</v>
      </c>
      <c r="D76" s="295" t="s">
        <v>928</v>
      </c>
      <c r="E76" s="309" t="s">
        <v>7</v>
      </c>
      <c r="F76" s="309" t="s">
        <v>8</v>
      </c>
      <c r="G76" s="296"/>
      <c r="H76" s="297"/>
      <c r="I76" s="298"/>
      <c r="J76" s="299"/>
      <c r="K76" s="295" t="s">
        <v>12</v>
      </c>
      <c r="L76" s="295" t="s">
        <v>33</v>
      </c>
      <c r="M76" s="254"/>
      <c r="N76" s="255"/>
      <c r="O76" s="255"/>
      <c r="P76" s="254"/>
      <c r="Q76"/>
    </row>
    <row r="77" spans="1:17" s="252" customFormat="1" ht="45" customHeight="1" x14ac:dyDescent="0.3">
      <c r="A77" s="293" t="s">
        <v>188</v>
      </c>
      <c r="B77" s="294" t="s">
        <v>189</v>
      </c>
      <c r="C77" s="294" t="s">
        <v>190</v>
      </c>
      <c r="D77" s="295" t="s">
        <v>928</v>
      </c>
      <c r="E77" s="309" t="s">
        <v>7</v>
      </c>
      <c r="F77" s="309" t="s">
        <v>8</v>
      </c>
      <c r="G77" s="296"/>
      <c r="H77" s="297"/>
      <c r="I77" s="298"/>
      <c r="J77" s="299"/>
      <c r="K77" s="295" t="s">
        <v>12</v>
      </c>
      <c r="L77" s="295" t="s">
        <v>33</v>
      </c>
      <c r="M77" s="254"/>
      <c r="N77" s="255"/>
      <c r="O77" s="255"/>
      <c r="P77" s="254"/>
      <c r="Q77"/>
    </row>
    <row r="78" spans="1:17" s="252" customFormat="1" ht="45" customHeight="1" x14ac:dyDescent="0.3">
      <c r="A78" s="293" t="s">
        <v>191</v>
      </c>
      <c r="B78" s="294" t="s">
        <v>192</v>
      </c>
      <c r="C78" s="294" t="s">
        <v>193</v>
      </c>
      <c r="D78" s="295" t="s">
        <v>928</v>
      </c>
      <c r="E78" s="309" t="s">
        <v>7</v>
      </c>
      <c r="F78" s="309" t="s">
        <v>8</v>
      </c>
      <c r="G78" s="296"/>
      <c r="H78" s="297"/>
      <c r="I78" s="298"/>
      <c r="J78" s="299"/>
      <c r="K78" s="295" t="s">
        <v>12</v>
      </c>
      <c r="L78" s="295" t="s">
        <v>33</v>
      </c>
      <c r="M78" s="254"/>
      <c r="N78" s="255"/>
      <c r="O78" s="255"/>
      <c r="P78" s="254"/>
      <c r="Q78"/>
    </row>
    <row r="79" spans="1:17" s="252" customFormat="1" ht="45" customHeight="1" x14ac:dyDescent="0.3">
      <c r="A79" s="293" t="s">
        <v>533</v>
      </c>
      <c r="B79" s="294" t="s">
        <v>534</v>
      </c>
      <c r="C79" s="294" t="s">
        <v>535</v>
      </c>
      <c r="D79" s="295" t="s">
        <v>928</v>
      </c>
      <c r="E79" s="309" t="s">
        <v>7</v>
      </c>
      <c r="F79" s="309" t="s">
        <v>9</v>
      </c>
      <c r="G79" s="296"/>
      <c r="H79" s="297"/>
      <c r="I79" s="298"/>
      <c r="J79" s="299"/>
      <c r="K79" s="295"/>
      <c r="L79" s="295" t="s">
        <v>33</v>
      </c>
      <c r="M79" s="254"/>
      <c r="N79" s="255"/>
      <c r="O79" s="255"/>
      <c r="P79" s="254"/>
      <c r="Q79"/>
    </row>
    <row r="80" spans="1:17" s="252" customFormat="1" ht="45" customHeight="1" x14ac:dyDescent="0.3">
      <c r="A80" s="293" t="s">
        <v>536</v>
      </c>
      <c r="B80" s="294" t="s">
        <v>537</v>
      </c>
      <c r="C80" s="294" t="s">
        <v>535</v>
      </c>
      <c r="D80" s="295" t="s">
        <v>928</v>
      </c>
      <c r="E80" s="309" t="s">
        <v>7</v>
      </c>
      <c r="F80" s="309" t="s">
        <v>9</v>
      </c>
      <c r="G80" s="296"/>
      <c r="H80" s="297"/>
      <c r="I80" s="298"/>
      <c r="J80" s="299"/>
      <c r="K80" s="295"/>
      <c r="L80" s="295" t="s">
        <v>33</v>
      </c>
      <c r="M80" s="254"/>
      <c r="N80" s="255"/>
      <c r="O80" s="255"/>
      <c r="P80" s="254"/>
      <c r="Q80"/>
    </row>
    <row r="81" spans="1:17" s="252" customFormat="1" ht="45" customHeight="1" x14ac:dyDescent="0.3">
      <c r="A81" s="293" t="s">
        <v>538</v>
      </c>
      <c r="B81" s="294" t="s">
        <v>537</v>
      </c>
      <c r="C81" s="294" t="s">
        <v>539</v>
      </c>
      <c r="D81" s="295" t="s">
        <v>928</v>
      </c>
      <c r="E81" s="309" t="s">
        <v>7</v>
      </c>
      <c r="F81" s="309" t="s">
        <v>9</v>
      </c>
      <c r="G81" s="296"/>
      <c r="H81" s="297"/>
      <c r="I81" s="298"/>
      <c r="J81" s="299"/>
      <c r="K81" s="295"/>
      <c r="L81" s="295" t="s">
        <v>33</v>
      </c>
      <c r="M81" s="254"/>
      <c r="N81" s="255"/>
      <c r="O81" s="255"/>
      <c r="P81" s="254"/>
      <c r="Q81"/>
    </row>
    <row r="82" spans="1:17" s="252" customFormat="1" ht="45" customHeight="1" x14ac:dyDescent="0.3">
      <c r="A82" s="293" t="s">
        <v>540</v>
      </c>
      <c r="B82" s="294" t="s">
        <v>534</v>
      </c>
      <c r="C82" s="294" t="s">
        <v>539</v>
      </c>
      <c r="D82" s="295" t="s">
        <v>928</v>
      </c>
      <c r="E82" s="309" t="s">
        <v>7</v>
      </c>
      <c r="F82" s="309" t="s">
        <v>9</v>
      </c>
      <c r="G82" s="296"/>
      <c r="H82" s="297"/>
      <c r="I82" s="298"/>
      <c r="J82" s="299"/>
      <c r="K82" s="295"/>
      <c r="L82" s="295" t="s">
        <v>33</v>
      </c>
      <c r="M82" s="254"/>
      <c r="N82" s="255"/>
      <c r="O82" s="255"/>
      <c r="P82" s="254"/>
      <c r="Q82"/>
    </row>
    <row r="83" spans="1:17" s="252" customFormat="1" ht="45" customHeight="1" x14ac:dyDescent="0.3">
      <c r="A83" s="293" t="s">
        <v>194</v>
      </c>
      <c r="B83" s="294" t="s">
        <v>195</v>
      </c>
      <c r="C83" s="294" t="s">
        <v>196</v>
      </c>
      <c r="D83" s="295" t="s">
        <v>928</v>
      </c>
      <c r="E83" s="309" t="s">
        <v>11</v>
      </c>
      <c r="F83" s="309" t="s">
        <v>9</v>
      </c>
      <c r="G83" s="296"/>
      <c r="H83" s="297"/>
      <c r="I83" s="298"/>
      <c r="J83" s="299"/>
      <c r="K83" s="295"/>
      <c r="L83" s="295" t="s">
        <v>33</v>
      </c>
      <c r="M83" s="254"/>
      <c r="N83" s="255"/>
      <c r="O83" s="255"/>
      <c r="P83" s="254"/>
      <c r="Q83"/>
    </row>
    <row r="84" spans="1:17" s="252" customFormat="1" ht="45" customHeight="1" x14ac:dyDescent="0.3">
      <c r="A84" s="293" t="s">
        <v>197</v>
      </c>
      <c r="B84" s="294" t="s">
        <v>198</v>
      </c>
      <c r="C84" s="294" t="s">
        <v>199</v>
      </c>
      <c r="D84" s="295" t="s">
        <v>928</v>
      </c>
      <c r="E84" s="309" t="s">
        <v>11</v>
      </c>
      <c r="F84" s="309" t="s">
        <v>9</v>
      </c>
      <c r="G84" s="296"/>
      <c r="H84" s="297"/>
      <c r="I84" s="298"/>
      <c r="J84" s="299"/>
      <c r="K84" s="295"/>
      <c r="L84" s="295" t="s">
        <v>33</v>
      </c>
      <c r="M84" s="254"/>
      <c r="N84" s="255"/>
      <c r="O84" s="255"/>
      <c r="P84" s="254"/>
      <c r="Q84"/>
    </row>
    <row r="85" spans="1:17" s="252" customFormat="1" ht="45" customHeight="1" x14ac:dyDescent="0.3">
      <c r="A85" s="293" t="s">
        <v>200</v>
      </c>
      <c r="B85" s="294" t="s">
        <v>201</v>
      </c>
      <c r="C85" s="294" t="s">
        <v>202</v>
      </c>
      <c r="D85" s="295" t="s">
        <v>928</v>
      </c>
      <c r="E85" s="309" t="s">
        <v>11</v>
      </c>
      <c r="F85" s="309" t="s">
        <v>8</v>
      </c>
      <c r="G85" s="296"/>
      <c r="H85" s="297"/>
      <c r="I85" s="298"/>
      <c r="J85" s="299"/>
      <c r="K85" s="295"/>
      <c r="L85" s="295" t="s">
        <v>33</v>
      </c>
      <c r="M85" s="254"/>
      <c r="N85" s="255"/>
      <c r="O85" s="255"/>
      <c r="P85" s="254"/>
      <c r="Q85"/>
    </row>
    <row r="86" spans="1:17" s="252" customFormat="1" ht="45" customHeight="1" x14ac:dyDescent="0.3">
      <c r="A86" s="293" t="s">
        <v>203</v>
      </c>
      <c r="B86" s="294" t="s">
        <v>204</v>
      </c>
      <c r="C86" s="294" t="s">
        <v>205</v>
      </c>
      <c r="D86" s="295" t="s">
        <v>928</v>
      </c>
      <c r="E86" s="309" t="s">
        <v>11</v>
      </c>
      <c r="F86" s="309" t="s">
        <v>8</v>
      </c>
      <c r="G86" s="296"/>
      <c r="H86" s="297"/>
      <c r="I86" s="298"/>
      <c r="J86" s="299"/>
      <c r="K86" s="295"/>
      <c r="L86" s="295" t="s">
        <v>33</v>
      </c>
      <c r="M86" s="254"/>
      <c r="N86" s="255"/>
      <c r="O86" s="255"/>
      <c r="P86" s="254"/>
      <c r="Q86"/>
    </row>
    <row r="87" spans="1:17" s="252" customFormat="1" ht="45" customHeight="1" x14ac:dyDescent="0.3">
      <c r="A87" s="293" t="s">
        <v>435</v>
      </c>
      <c r="B87" s="294" t="s">
        <v>436</v>
      </c>
      <c r="C87" s="294" t="s">
        <v>437</v>
      </c>
      <c r="D87" s="295" t="s">
        <v>928</v>
      </c>
      <c r="E87" s="309" t="s">
        <v>7</v>
      </c>
      <c r="F87" s="309" t="s">
        <v>9</v>
      </c>
      <c r="G87" s="296"/>
      <c r="H87" s="297"/>
      <c r="I87" s="298"/>
      <c r="J87" s="299"/>
      <c r="K87" s="295" t="s">
        <v>438</v>
      </c>
      <c r="L87" s="295" t="s">
        <v>33</v>
      </c>
      <c r="M87" s="254"/>
      <c r="N87" s="255"/>
      <c r="O87" s="255"/>
      <c r="P87" s="254"/>
      <c r="Q87"/>
    </row>
    <row r="88" spans="1:17" s="252" customFormat="1" ht="45" customHeight="1" x14ac:dyDescent="0.3">
      <c r="A88" s="293" t="s">
        <v>439</v>
      </c>
      <c r="B88" s="294" t="s">
        <v>440</v>
      </c>
      <c r="C88" s="294" t="s">
        <v>441</v>
      </c>
      <c r="D88" s="295" t="s">
        <v>928</v>
      </c>
      <c r="E88" s="309" t="s">
        <v>7</v>
      </c>
      <c r="F88" s="309" t="s">
        <v>9</v>
      </c>
      <c r="G88" s="296"/>
      <c r="H88" s="297"/>
      <c r="I88" s="298"/>
      <c r="J88" s="299"/>
      <c r="K88" s="295" t="s">
        <v>438</v>
      </c>
      <c r="L88" s="295" t="s">
        <v>33</v>
      </c>
      <c r="M88" s="254"/>
      <c r="N88" s="255"/>
      <c r="O88" s="255"/>
      <c r="P88" s="254"/>
      <c r="Q88"/>
    </row>
    <row r="89" spans="1:17" s="252" customFormat="1" ht="45" customHeight="1" x14ac:dyDescent="0.3">
      <c r="A89" s="293" t="s">
        <v>442</v>
      </c>
      <c r="B89" s="294" t="s">
        <v>443</v>
      </c>
      <c r="C89" s="294" t="s">
        <v>437</v>
      </c>
      <c r="D89" s="295" t="s">
        <v>928</v>
      </c>
      <c r="E89" s="309" t="s">
        <v>7</v>
      </c>
      <c r="F89" s="309" t="s">
        <v>9</v>
      </c>
      <c r="G89" s="296"/>
      <c r="H89" s="297"/>
      <c r="I89" s="298"/>
      <c r="J89" s="299"/>
      <c r="K89" s="295" t="s">
        <v>438</v>
      </c>
      <c r="L89" s="295" t="s">
        <v>33</v>
      </c>
      <c r="M89" s="254"/>
      <c r="N89" s="255"/>
      <c r="O89" s="255"/>
      <c r="P89" s="254"/>
      <c r="Q89"/>
    </row>
    <row r="90" spans="1:17" s="252" customFormat="1" ht="45" customHeight="1" x14ac:dyDescent="0.3">
      <c r="A90" s="293" t="s">
        <v>444</v>
      </c>
      <c r="B90" s="294" t="s">
        <v>445</v>
      </c>
      <c r="C90" s="294" t="s">
        <v>446</v>
      </c>
      <c r="D90" s="295" t="s">
        <v>928</v>
      </c>
      <c r="E90" s="309" t="s">
        <v>7</v>
      </c>
      <c r="F90" s="309" t="s">
        <v>9</v>
      </c>
      <c r="G90" s="296"/>
      <c r="H90" s="297"/>
      <c r="I90" s="298"/>
      <c r="J90" s="299"/>
      <c r="K90" s="295" t="s">
        <v>438</v>
      </c>
      <c r="L90" s="295" t="s">
        <v>33</v>
      </c>
      <c r="M90" s="254"/>
      <c r="N90" s="255"/>
      <c r="O90" s="255"/>
      <c r="P90" s="254"/>
      <c r="Q90"/>
    </row>
    <row r="91" spans="1:17" s="252" customFormat="1" ht="45" customHeight="1" x14ac:dyDescent="0.3">
      <c r="A91" s="293" t="s">
        <v>857</v>
      </c>
      <c r="B91" s="294" t="s">
        <v>858</v>
      </c>
      <c r="C91" s="294" t="s">
        <v>859</v>
      </c>
      <c r="D91" s="295" t="s">
        <v>928</v>
      </c>
      <c r="E91" s="309" t="s">
        <v>7</v>
      </c>
      <c r="F91" s="309" t="s">
        <v>9</v>
      </c>
      <c r="G91" s="296"/>
      <c r="H91" s="297"/>
      <c r="I91" s="298"/>
      <c r="J91" s="299"/>
      <c r="K91" s="295"/>
      <c r="L91" s="295" t="s">
        <v>33</v>
      </c>
      <c r="M91" s="254"/>
      <c r="N91" s="255"/>
      <c r="O91" s="255"/>
      <c r="P91" s="254"/>
      <c r="Q91"/>
    </row>
    <row r="92" spans="1:17" s="252" customFormat="1" ht="45" customHeight="1" x14ac:dyDescent="0.3">
      <c r="A92" s="293" t="s">
        <v>862</v>
      </c>
      <c r="B92" s="294" t="s">
        <v>863</v>
      </c>
      <c r="C92" s="294" t="s">
        <v>864</v>
      </c>
      <c r="D92" s="295" t="s">
        <v>928</v>
      </c>
      <c r="E92" s="309" t="s">
        <v>7</v>
      </c>
      <c r="F92" s="309" t="s">
        <v>9</v>
      </c>
      <c r="G92" s="296"/>
      <c r="H92" s="297"/>
      <c r="I92" s="298"/>
      <c r="J92" s="299"/>
      <c r="K92" s="295"/>
      <c r="L92" s="295" t="s">
        <v>33</v>
      </c>
      <c r="M92" s="254"/>
      <c r="N92" s="255"/>
      <c r="O92" s="255"/>
      <c r="P92" s="254"/>
      <c r="Q92"/>
    </row>
    <row r="93" spans="1:17" s="252" customFormat="1" ht="45" customHeight="1" x14ac:dyDescent="0.3">
      <c r="A93" s="293" t="s">
        <v>866</v>
      </c>
      <c r="B93" s="294" t="s">
        <v>867</v>
      </c>
      <c r="C93" s="294" t="s">
        <v>868</v>
      </c>
      <c r="D93" s="295" t="s">
        <v>928</v>
      </c>
      <c r="E93" s="309" t="s">
        <v>7</v>
      </c>
      <c r="F93" s="309" t="s">
        <v>9</v>
      </c>
      <c r="G93" s="296"/>
      <c r="H93" s="297"/>
      <c r="I93" s="298"/>
      <c r="J93" s="299"/>
      <c r="K93" s="295"/>
      <c r="L93" s="295" t="s">
        <v>33</v>
      </c>
      <c r="M93" s="254"/>
      <c r="N93" s="255"/>
      <c r="O93" s="255"/>
      <c r="P93" s="254"/>
      <c r="Q93"/>
    </row>
    <row r="94" spans="1:17" s="252" customFormat="1" ht="45" customHeight="1" x14ac:dyDescent="0.3">
      <c r="A94" s="293" t="s">
        <v>870</v>
      </c>
      <c r="B94" s="294" t="s">
        <v>871</v>
      </c>
      <c r="C94" s="294" t="s">
        <v>872</v>
      </c>
      <c r="D94" s="295" t="s">
        <v>928</v>
      </c>
      <c r="E94" s="309" t="s">
        <v>7</v>
      </c>
      <c r="F94" s="309" t="s">
        <v>9</v>
      </c>
      <c r="G94" s="296"/>
      <c r="H94" s="297"/>
      <c r="I94" s="298"/>
      <c r="J94" s="299"/>
      <c r="K94" s="295"/>
      <c r="L94" s="295" t="s">
        <v>33</v>
      </c>
      <c r="M94" s="254"/>
      <c r="N94" s="255"/>
      <c r="O94" s="255"/>
      <c r="P94" s="254"/>
      <c r="Q94"/>
    </row>
    <row r="95" spans="1:17" s="252" customFormat="1" ht="45" customHeight="1" x14ac:dyDescent="0.3">
      <c r="A95" s="293" t="s">
        <v>395</v>
      </c>
      <c r="B95" s="294" t="s">
        <v>396</v>
      </c>
      <c r="C95" s="294" t="s">
        <v>397</v>
      </c>
      <c r="D95" s="295" t="s">
        <v>928</v>
      </c>
      <c r="E95" s="309" t="s">
        <v>7</v>
      </c>
      <c r="F95" s="309" t="s">
        <v>9</v>
      </c>
      <c r="G95" s="296"/>
      <c r="H95" s="297"/>
      <c r="I95" s="298"/>
      <c r="J95" s="299"/>
      <c r="K95" s="295"/>
      <c r="L95" s="295" t="s">
        <v>33</v>
      </c>
      <c r="M95" s="254"/>
      <c r="N95" s="255"/>
      <c r="O95" s="255"/>
      <c r="P95" s="254"/>
      <c r="Q95"/>
    </row>
    <row r="96" spans="1:17" s="252" customFormat="1" ht="45" customHeight="1" x14ac:dyDescent="0.3">
      <c r="A96" s="293" t="s">
        <v>398</v>
      </c>
      <c r="B96" s="294" t="s">
        <v>399</v>
      </c>
      <c r="C96" s="294" t="s">
        <v>400</v>
      </c>
      <c r="D96" s="295" t="s">
        <v>928</v>
      </c>
      <c r="E96" s="309" t="s">
        <v>7</v>
      </c>
      <c r="F96" s="309" t="s">
        <v>9</v>
      </c>
      <c r="G96" s="296"/>
      <c r="H96" s="297"/>
      <c r="I96" s="298"/>
      <c r="J96" s="299"/>
      <c r="K96" s="295"/>
      <c r="L96" s="295" t="s">
        <v>33</v>
      </c>
      <c r="M96" s="254"/>
      <c r="N96" s="255"/>
      <c r="O96" s="255"/>
      <c r="P96" s="254"/>
      <c r="Q96"/>
    </row>
    <row r="97" spans="1:17" s="252" customFormat="1" ht="45" customHeight="1" x14ac:dyDescent="0.3">
      <c r="A97" s="293" t="s">
        <v>401</v>
      </c>
      <c r="B97" s="294" t="s">
        <v>402</v>
      </c>
      <c r="C97" s="294" t="s">
        <v>403</v>
      </c>
      <c r="D97" s="295" t="s">
        <v>928</v>
      </c>
      <c r="E97" s="309" t="s">
        <v>7</v>
      </c>
      <c r="F97" s="309" t="s">
        <v>9</v>
      </c>
      <c r="G97" s="296"/>
      <c r="H97" s="297"/>
      <c r="I97" s="298"/>
      <c r="J97" s="299"/>
      <c r="K97" s="295"/>
      <c r="L97" s="295" t="s">
        <v>33</v>
      </c>
      <c r="M97" s="254"/>
      <c r="N97" s="255"/>
      <c r="O97" s="255"/>
      <c r="P97" s="254"/>
      <c r="Q97"/>
    </row>
    <row r="98" spans="1:17" s="252" customFormat="1" ht="45" customHeight="1" x14ac:dyDescent="0.3">
      <c r="A98" s="293" t="s">
        <v>404</v>
      </c>
      <c r="B98" s="294" t="s">
        <v>405</v>
      </c>
      <c r="C98" s="294" t="s">
        <v>406</v>
      </c>
      <c r="D98" s="295" t="s">
        <v>928</v>
      </c>
      <c r="E98" s="309" t="s">
        <v>7</v>
      </c>
      <c r="F98" s="309" t="s">
        <v>8</v>
      </c>
      <c r="G98" s="296"/>
      <c r="H98" s="297"/>
      <c r="I98" s="298"/>
      <c r="J98" s="299"/>
      <c r="K98" s="295"/>
      <c r="L98" s="295" t="s">
        <v>33</v>
      </c>
      <c r="M98" s="254"/>
      <c r="N98" s="255"/>
      <c r="O98" s="255"/>
      <c r="P98" s="254"/>
      <c r="Q98"/>
    </row>
    <row r="99" spans="1:17" s="252" customFormat="1" ht="45" customHeight="1" x14ac:dyDescent="0.3">
      <c r="A99" s="293" t="s">
        <v>407</v>
      </c>
      <c r="B99" s="294" t="s">
        <v>408</v>
      </c>
      <c r="C99" s="294" t="s">
        <v>409</v>
      </c>
      <c r="D99" s="295" t="s">
        <v>928</v>
      </c>
      <c r="E99" s="309" t="s">
        <v>7</v>
      </c>
      <c r="F99" s="309" t="s">
        <v>8</v>
      </c>
      <c r="G99" s="296"/>
      <c r="H99" s="297"/>
      <c r="I99" s="298"/>
      <c r="J99" s="299"/>
      <c r="K99" s="295"/>
      <c r="L99" s="295" t="s">
        <v>33</v>
      </c>
      <c r="M99" s="254"/>
      <c r="N99" s="255"/>
      <c r="O99" s="255"/>
      <c r="P99" s="254"/>
      <c r="Q99"/>
    </row>
    <row r="100" spans="1:17" s="252" customFormat="1" ht="45" customHeight="1" x14ac:dyDescent="0.3">
      <c r="A100" s="293" t="s">
        <v>410</v>
      </c>
      <c r="B100" s="294" t="s">
        <v>411</v>
      </c>
      <c r="C100" s="294" t="s">
        <v>412</v>
      </c>
      <c r="D100" s="295" t="s">
        <v>928</v>
      </c>
      <c r="E100" s="309" t="s">
        <v>7</v>
      </c>
      <c r="F100" s="309" t="s">
        <v>8</v>
      </c>
      <c r="G100" s="296"/>
      <c r="H100" s="297"/>
      <c r="I100" s="298"/>
      <c r="J100" s="299"/>
      <c r="K100" s="295"/>
      <c r="L100" s="295" t="s">
        <v>33</v>
      </c>
      <c r="M100" s="254"/>
      <c r="N100" s="255"/>
      <c r="O100" s="255"/>
      <c r="P100" s="254"/>
      <c r="Q100"/>
    </row>
    <row r="101" spans="1:17" s="252" customFormat="1" ht="45" customHeight="1" x14ac:dyDescent="0.3">
      <c r="A101" s="293" t="s">
        <v>413</v>
      </c>
      <c r="B101" s="294" t="s">
        <v>396</v>
      </c>
      <c r="C101" s="294" t="s">
        <v>414</v>
      </c>
      <c r="D101" s="295" t="s">
        <v>928</v>
      </c>
      <c r="E101" s="309" t="s">
        <v>7</v>
      </c>
      <c r="F101" s="309" t="s">
        <v>8</v>
      </c>
      <c r="G101" s="296"/>
      <c r="H101" s="297"/>
      <c r="I101" s="298"/>
      <c r="J101" s="299"/>
      <c r="K101" s="295"/>
      <c r="L101" s="295" t="s">
        <v>33</v>
      </c>
      <c r="M101" s="254"/>
      <c r="N101" s="255"/>
      <c r="O101" s="255"/>
      <c r="P101" s="254"/>
      <c r="Q101"/>
    </row>
    <row r="102" spans="1:17" s="252" customFormat="1" ht="45" customHeight="1" x14ac:dyDescent="0.3">
      <c r="A102" s="293" t="s">
        <v>24</v>
      </c>
      <c r="B102" s="294" t="s">
        <v>25</v>
      </c>
      <c r="C102" s="294" t="s">
        <v>26</v>
      </c>
      <c r="D102" s="295" t="s">
        <v>928</v>
      </c>
      <c r="E102" s="309" t="s">
        <v>11</v>
      </c>
      <c r="F102" s="309" t="s">
        <v>8</v>
      </c>
      <c r="G102" s="296"/>
      <c r="H102" s="297"/>
      <c r="I102" s="298"/>
      <c r="J102" s="299"/>
      <c r="K102" s="295" t="s">
        <v>13</v>
      </c>
      <c r="L102" s="295" t="s">
        <v>27</v>
      </c>
      <c r="M102" s="254"/>
      <c r="N102" s="255"/>
      <c r="O102" s="255"/>
      <c r="P102" s="254"/>
      <c r="Q102"/>
    </row>
    <row r="103" spans="1:17" s="252" customFormat="1" ht="45" customHeight="1" x14ac:dyDescent="0.3">
      <c r="A103" s="293" t="s">
        <v>579</v>
      </c>
      <c r="B103" s="294" t="s">
        <v>28</v>
      </c>
      <c r="C103" s="294" t="s">
        <v>29</v>
      </c>
      <c r="D103" s="295" t="s">
        <v>928</v>
      </c>
      <c r="E103" s="309" t="s">
        <v>7</v>
      </c>
      <c r="F103" s="309" t="s">
        <v>8</v>
      </c>
      <c r="G103" s="296"/>
      <c r="H103" s="297"/>
      <c r="I103" s="298"/>
      <c r="J103" s="299"/>
      <c r="K103" s="295" t="s">
        <v>13</v>
      </c>
      <c r="L103" s="295" t="s">
        <v>27</v>
      </c>
      <c r="M103" s="254"/>
      <c r="N103" s="255"/>
      <c r="O103" s="255"/>
      <c r="P103" s="254"/>
      <c r="Q103"/>
    </row>
    <row r="104" spans="1:17" s="252" customFormat="1" ht="45" customHeight="1" x14ac:dyDescent="0.3">
      <c r="A104" s="293" t="s">
        <v>53</v>
      </c>
      <c r="B104" s="294" t="s">
        <v>54</v>
      </c>
      <c r="C104" s="294" t="s">
        <v>55</v>
      </c>
      <c r="D104" s="295" t="s">
        <v>928</v>
      </c>
      <c r="E104" s="309" t="s">
        <v>11</v>
      </c>
      <c r="F104" s="309" t="s">
        <v>8</v>
      </c>
      <c r="G104" s="296"/>
      <c r="H104" s="297"/>
      <c r="I104" s="298"/>
      <c r="J104" s="299"/>
      <c r="K104" s="295" t="s">
        <v>10</v>
      </c>
      <c r="L104" s="295" t="s">
        <v>27</v>
      </c>
      <c r="M104" s="254"/>
      <c r="N104" s="255"/>
      <c r="O104" s="255"/>
      <c r="P104" s="254"/>
      <c r="Q104"/>
    </row>
    <row r="105" spans="1:17" s="252" customFormat="1" ht="45" customHeight="1" x14ac:dyDescent="0.3">
      <c r="A105" s="293" t="s">
        <v>56</v>
      </c>
      <c r="B105" s="294" t="s">
        <v>57</v>
      </c>
      <c r="C105" s="294" t="s">
        <v>58</v>
      </c>
      <c r="D105" s="295" t="s">
        <v>929</v>
      </c>
      <c r="E105" s="309" t="s">
        <v>11</v>
      </c>
      <c r="F105" s="309" t="s">
        <v>8</v>
      </c>
      <c r="G105" s="296"/>
      <c r="H105" s="297"/>
      <c r="I105" s="298"/>
      <c r="J105" s="299"/>
      <c r="K105" s="295" t="s">
        <v>10</v>
      </c>
      <c r="L105" s="295" t="s">
        <v>27</v>
      </c>
      <c r="M105" s="254"/>
      <c r="N105" s="255"/>
      <c r="O105" s="255"/>
      <c r="P105" s="254"/>
      <c r="Q105"/>
    </row>
    <row r="106" spans="1:17" s="252" customFormat="1" ht="45" customHeight="1" x14ac:dyDescent="0.3">
      <c r="A106" s="293" t="s">
        <v>59</v>
      </c>
      <c r="B106" s="294" t="s">
        <v>60</v>
      </c>
      <c r="C106" s="294" t="s">
        <v>61</v>
      </c>
      <c r="D106" s="295" t="s">
        <v>930</v>
      </c>
      <c r="E106" s="309" t="s">
        <v>11</v>
      </c>
      <c r="F106" s="309" t="s">
        <v>9</v>
      </c>
      <c r="G106" s="296"/>
      <c r="H106" s="297"/>
      <c r="I106" s="298"/>
      <c r="J106" s="299"/>
      <c r="K106" s="295"/>
      <c r="L106" s="295" t="s">
        <v>27</v>
      </c>
      <c r="M106" s="254"/>
      <c r="N106" s="255"/>
      <c r="O106" s="255"/>
      <c r="P106" s="254"/>
      <c r="Q106"/>
    </row>
    <row r="107" spans="1:17" s="252" customFormat="1" ht="45" customHeight="1" x14ac:dyDescent="0.3">
      <c r="A107" s="293" t="s">
        <v>126</v>
      </c>
      <c r="B107" s="294" t="s">
        <v>127</v>
      </c>
      <c r="C107" s="294" t="s">
        <v>128</v>
      </c>
      <c r="D107" s="295" t="s">
        <v>929</v>
      </c>
      <c r="E107" s="309" t="s">
        <v>11</v>
      </c>
      <c r="F107" s="309" t="s">
        <v>8</v>
      </c>
      <c r="G107" s="296"/>
      <c r="H107" s="297"/>
      <c r="I107" s="298"/>
      <c r="J107" s="299"/>
      <c r="K107" s="295"/>
      <c r="L107" s="295" t="s">
        <v>129</v>
      </c>
      <c r="M107" s="254"/>
      <c r="N107" s="255"/>
      <c r="O107" s="255"/>
      <c r="P107" s="254"/>
      <c r="Q107"/>
    </row>
    <row r="108" spans="1:17" s="252" customFormat="1" ht="45" customHeight="1" x14ac:dyDescent="0.3">
      <c r="A108" s="293" t="s">
        <v>130</v>
      </c>
      <c r="B108" s="294" t="s">
        <v>131</v>
      </c>
      <c r="C108" s="294" t="s">
        <v>132</v>
      </c>
      <c r="D108" s="295" t="s">
        <v>929</v>
      </c>
      <c r="E108" s="309" t="s">
        <v>11</v>
      </c>
      <c r="F108" s="309" t="s">
        <v>8</v>
      </c>
      <c r="G108" s="296"/>
      <c r="H108" s="297"/>
      <c r="I108" s="298"/>
      <c r="J108" s="299"/>
      <c r="K108" s="295"/>
      <c r="L108" s="295" t="s">
        <v>129</v>
      </c>
      <c r="M108" s="254"/>
      <c r="N108" s="255"/>
      <c r="O108" s="255"/>
      <c r="P108" s="254"/>
      <c r="Q108"/>
    </row>
    <row r="109" spans="1:17" s="252" customFormat="1" ht="45" customHeight="1" x14ac:dyDescent="0.3">
      <c r="A109" s="293" t="s">
        <v>133</v>
      </c>
      <c r="B109" s="294" t="s">
        <v>134</v>
      </c>
      <c r="C109" s="294" t="s">
        <v>135</v>
      </c>
      <c r="D109" s="295" t="s">
        <v>929</v>
      </c>
      <c r="E109" s="309" t="s">
        <v>11</v>
      </c>
      <c r="F109" s="309" t="s">
        <v>8</v>
      </c>
      <c r="G109" s="296"/>
      <c r="H109" s="297"/>
      <c r="I109" s="298"/>
      <c r="J109" s="299"/>
      <c r="K109" s="295"/>
      <c r="L109" s="295" t="s">
        <v>129</v>
      </c>
      <c r="M109" s="254"/>
      <c r="N109" s="255"/>
      <c r="O109" s="255"/>
      <c r="P109" s="254"/>
      <c r="Q109"/>
    </row>
    <row r="110" spans="1:17" s="252" customFormat="1" ht="45" customHeight="1" x14ac:dyDescent="0.3">
      <c r="A110" s="293" t="s">
        <v>136</v>
      </c>
      <c r="B110" s="294" t="s">
        <v>137</v>
      </c>
      <c r="C110" s="294" t="s">
        <v>138</v>
      </c>
      <c r="D110" s="295" t="s">
        <v>929</v>
      </c>
      <c r="E110" s="309" t="s">
        <v>11</v>
      </c>
      <c r="F110" s="309" t="s">
        <v>8</v>
      </c>
      <c r="G110" s="296"/>
      <c r="H110" s="297"/>
      <c r="I110" s="298"/>
      <c r="J110" s="299"/>
      <c r="K110" s="295"/>
      <c r="L110" s="295" t="s">
        <v>129</v>
      </c>
      <c r="M110" s="254"/>
      <c r="N110" s="255"/>
      <c r="O110" s="255"/>
      <c r="P110" s="254"/>
      <c r="Q110"/>
    </row>
    <row r="111" spans="1:17" s="252" customFormat="1" ht="45" customHeight="1" x14ac:dyDescent="0.3">
      <c r="A111" s="293" t="s">
        <v>286</v>
      </c>
      <c r="B111" s="294" t="s">
        <v>287</v>
      </c>
      <c r="C111" s="294" t="s">
        <v>288</v>
      </c>
      <c r="D111" s="295" t="s">
        <v>928</v>
      </c>
      <c r="E111" s="309" t="s">
        <v>7</v>
      </c>
      <c r="F111" s="309" t="s">
        <v>8</v>
      </c>
      <c r="G111" s="296"/>
      <c r="H111" s="297"/>
      <c r="I111" s="298"/>
      <c r="J111" s="299"/>
      <c r="K111" s="295"/>
      <c r="L111" s="295" t="s">
        <v>129</v>
      </c>
      <c r="M111" s="254"/>
      <c r="N111" s="255"/>
      <c r="O111" s="255"/>
      <c r="P111" s="254"/>
      <c r="Q111"/>
    </row>
    <row r="112" spans="1:17" s="252" customFormat="1" ht="45" customHeight="1" x14ac:dyDescent="0.3">
      <c r="A112" s="293" t="s">
        <v>289</v>
      </c>
      <c r="B112" s="294" t="s">
        <v>290</v>
      </c>
      <c r="C112" s="294" t="s">
        <v>291</v>
      </c>
      <c r="D112" s="295" t="s">
        <v>928</v>
      </c>
      <c r="E112" s="309" t="s">
        <v>7</v>
      </c>
      <c r="F112" s="309" t="s">
        <v>8</v>
      </c>
      <c r="G112" s="296"/>
      <c r="H112" s="297"/>
      <c r="I112" s="298"/>
      <c r="J112" s="299"/>
      <c r="K112" s="295"/>
      <c r="L112" s="295" t="s">
        <v>129</v>
      </c>
      <c r="M112" s="254"/>
      <c r="N112" s="255"/>
      <c r="O112" s="255"/>
      <c r="P112" s="254"/>
      <c r="Q112"/>
    </row>
    <row r="113" spans="1:17" s="252" customFormat="1" ht="45" customHeight="1" x14ac:dyDescent="0.3">
      <c r="A113" s="293" t="s">
        <v>292</v>
      </c>
      <c r="B113" s="294" t="s">
        <v>293</v>
      </c>
      <c r="C113" s="294" t="s">
        <v>294</v>
      </c>
      <c r="D113" s="295" t="s">
        <v>928</v>
      </c>
      <c r="E113" s="309" t="s">
        <v>7</v>
      </c>
      <c r="F113" s="309" t="s">
        <v>8</v>
      </c>
      <c r="G113" s="296"/>
      <c r="H113" s="297"/>
      <c r="I113" s="298"/>
      <c r="J113" s="299"/>
      <c r="K113" s="295"/>
      <c r="L113" s="295" t="s">
        <v>129</v>
      </c>
      <c r="M113" s="254"/>
      <c r="N113" s="255"/>
      <c r="O113" s="255"/>
      <c r="P113" s="254"/>
      <c r="Q113"/>
    </row>
    <row r="114" spans="1:17" s="252" customFormat="1" ht="45" customHeight="1" x14ac:dyDescent="0.3">
      <c r="A114" s="293" t="s">
        <v>295</v>
      </c>
      <c r="B114" s="294" t="s">
        <v>296</v>
      </c>
      <c r="C114" s="294" t="s">
        <v>297</v>
      </c>
      <c r="D114" s="295" t="s">
        <v>928</v>
      </c>
      <c r="E114" s="309" t="s">
        <v>7</v>
      </c>
      <c r="F114" s="309" t="s">
        <v>8</v>
      </c>
      <c r="G114" s="296"/>
      <c r="H114" s="297"/>
      <c r="I114" s="298"/>
      <c r="J114" s="299"/>
      <c r="K114" s="295"/>
      <c r="L114" s="295" t="s">
        <v>129</v>
      </c>
      <c r="M114" s="254"/>
      <c r="N114" s="255"/>
      <c r="O114" s="255"/>
      <c r="P114" s="254"/>
      <c r="Q114"/>
    </row>
    <row r="115" spans="1:17" s="252" customFormat="1" ht="45" customHeight="1" x14ac:dyDescent="0.3">
      <c r="A115" s="293" t="s">
        <v>322</v>
      </c>
      <c r="B115" s="294" t="s">
        <v>323</v>
      </c>
      <c r="C115" s="294" t="s">
        <v>324</v>
      </c>
      <c r="D115" s="295" t="s">
        <v>929</v>
      </c>
      <c r="E115" s="309" t="s">
        <v>7</v>
      </c>
      <c r="F115" s="309" t="s">
        <v>8</v>
      </c>
      <c r="G115" s="296"/>
      <c r="H115" s="297"/>
      <c r="I115" s="298"/>
      <c r="J115" s="299"/>
      <c r="K115" s="295"/>
      <c r="L115" s="295" t="s">
        <v>129</v>
      </c>
      <c r="M115" s="254"/>
      <c r="N115" s="255"/>
      <c r="O115" s="255"/>
      <c r="P115" s="254"/>
      <c r="Q115"/>
    </row>
    <row r="116" spans="1:17" s="252" customFormat="1" ht="45" customHeight="1" x14ac:dyDescent="0.3">
      <c r="A116" s="293" t="s">
        <v>325</v>
      </c>
      <c r="B116" s="294" t="s">
        <v>326</v>
      </c>
      <c r="C116" s="294" t="s">
        <v>327</v>
      </c>
      <c r="D116" s="295" t="s">
        <v>929</v>
      </c>
      <c r="E116" s="309" t="s">
        <v>7</v>
      </c>
      <c r="F116" s="309" t="s">
        <v>8</v>
      </c>
      <c r="G116" s="296"/>
      <c r="H116" s="297"/>
      <c r="I116" s="298"/>
      <c r="J116" s="299"/>
      <c r="K116" s="295"/>
      <c r="L116" s="295" t="s">
        <v>129</v>
      </c>
      <c r="M116" s="254"/>
      <c r="N116" s="255"/>
      <c r="O116" s="255"/>
      <c r="P116" s="254"/>
      <c r="Q116"/>
    </row>
    <row r="117" spans="1:17" s="252" customFormat="1" ht="45" customHeight="1" x14ac:dyDescent="0.3">
      <c r="A117" s="293" t="s">
        <v>328</v>
      </c>
      <c r="B117" s="294" t="s">
        <v>329</v>
      </c>
      <c r="C117" s="294" t="s">
        <v>330</v>
      </c>
      <c r="D117" s="295" t="s">
        <v>929</v>
      </c>
      <c r="E117" s="309" t="s">
        <v>7</v>
      </c>
      <c r="F117" s="309" t="s">
        <v>8</v>
      </c>
      <c r="G117" s="296"/>
      <c r="H117" s="297"/>
      <c r="I117" s="298"/>
      <c r="J117" s="299"/>
      <c r="K117" s="295"/>
      <c r="L117" s="295" t="s">
        <v>129</v>
      </c>
      <c r="M117" s="254"/>
      <c r="N117" s="255"/>
      <c r="O117" s="255"/>
      <c r="P117" s="254"/>
      <c r="Q117"/>
    </row>
    <row r="118" spans="1:17" s="252" customFormat="1" ht="45" customHeight="1" x14ac:dyDescent="0.3">
      <c r="A118" s="293" t="s">
        <v>331</v>
      </c>
      <c r="B118" s="294" t="s">
        <v>332</v>
      </c>
      <c r="C118" s="294" t="s">
        <v>333</v>
      </c>
      <c r="D118" s="295" t="s">
        <v>929</v>
      </c>
      <c r="E118" s="309" t="s">
        <v>7</v>
      </c>
      <c r="F118" s="309" t="s">
        <v>8</v>
      </c>
      <c r="G118" s="296"/>
      <c r="H118" s="297"/>
      <c r="I118" s="298"/>
      <c r="J118" s="299"/>
      <c r="K118" s="295"/>
      <c r="L118" s="295" t="s">
        <v>129</v>
      </c>
      <c r="M118" s="254"/>
      <c r="N118" s="255"/>
      <c r="O118" s="255"/>
      <c r="P118" s="254"/>
      <c r="Q118"/>
    </row>
    <row r="119" spans="1:17" s="252" customFormat="1" ht="45" customHeight="1" x14ac:dyDescent="0.3">
      <c r="A119" s="293" t="s">
        <v>155</v>
      </c>
      <c r="B119" s="294" t="s">
        <v>156</v>
      </c>
      <c r="C119" s="294" t="s">
        <v>157</v>
      </c>
      <c r="D119" s="295" t="s">
        <v>929</v>
      </c>
      <c r="E119" s="309" t="s">
        <v>11</v>
      </c>
      <c r="F119" s="309" t="s">
        <v>9</v>
      </c>
      <c r="G119" s="296"/>
      <c r="H119" s="297"/>
      <c r="I119" s="298"/>
      <c r="J119" s="299"/>
      <c r="K119" s="295"/>
      <c r="L119" s="295" t="s">
        <v>145</v>
      </c>
      <c r="M119" s="254"/>
      <c r="N119" s="255"/>
      <c r="O119" s="255"/>
      <c r="P119" s="254"/>
      <c r="Q119"/>
    </row>
    <row r="120" spans="1:17" s="252" customFormat="1" ht="45" customHeight="1" x14ac:dyDescent="0.3">
      <c r="A120" s="293" t="s">
        <v>158</v>
      </c>
      <c r="B120" s="294" t="s">
        <v>159</v>
      </c>
      <c r="C120" s="294" t="s">
        <v>160</v>
      </c>
      <c r="D120" s="295" t="s">
        <v>929</v>
      </c>
      <c r="E120" s="309" t="s">
        <v>11</v>
      </c>
      <c r="F120" s="309" t="s">
        <v>8</v>
      </c>
      <c r="G120" s="296"/>
      <c r="H120" s="297"/>
      <c r="I120" s="298"/>
      <c r="J120" s="299"/>
      <c r="K120" s="295"/>
      <c r="L120" s="295" t="s">
        <v>145</v>
      </c>
      <c r="M120" s="254"/>
      <c r="N120" s="255"/>
      <c r="O120" s="255"/>
      <c r="P120" s="254"/>
      <c r="Q120"/>
    </row>
    <row r="121" spans="1:17" s="252" customFormat="1" ht="45" customHeight="1" x14ac:dyDescent="0.3">
      <c r="A121" s="293" t="s">
        <v>161</v>
      </c>
      <c r="B121" s="294" t="s">
        <v>162</v>
      </c>
      <c r="C121" s="294" t="s">
        <v>163</v>
      </c>
      <c r="D121" s="295" t="s">
        <v>929</v>
      </c>
      <c r="E121" s="309" t="s">
        <v>11</v>
      </c>
      <c r="F121" s="309" t="s">
        <v>9</v>
      </c>
      <c r="G121" s="296"/>
      <c r="H121" s="297"/>
      <c r="I121" s="298"/>
      <c r="J121" s="299"/>
      <c r="K121" s="295"/>
      <c r="L121" s="295" t="s">
        <v>145</v>
      </c>
      <c r="M121" s="254"/>
      <c r="N121" s="255"/>
      <c r="O121" s="255"/>
      <c r="P121" s="254"/>
      <c r="Q121"/>
    </row>
    <row r="122" spans="1:17" s="252" customFormat="1" ht="45" customHeight="1" x14ac:dyDescent="0.3">
      <c r="A122" s="293" t="s">
        <v>164</v>
      </c>
      <c r="B122" s="294" t="s">
        <v>165</v>
      </c>
      <c r="C122" s="294" t="s">
        <v>166</v>
      </c>
      <c r="D122" s="295" t="s">
        <v>929</v>
      </c>
      <c r="E122" s="309" t="s">
        <v>11</v>
      </c>
      <c r="F122" s="309" t="s">
        <v>8</v>
      </c>
      <c r="G122" s="296"/>
      <c r="H122" s="297"/>
      <c r="I122" s="298"/>
      <c r="J122" s="299"/>
      <c r="K122" s="295"/>
      <c r="L122" s="295" t="s">
        <v>145</v>
      </c>
      <c r="M122" s="254"/>
      <c r="N122" s="255"/>
      <c r="O122" s="255"/>
      <c r="P122" s="254"/>
      <c r="Q122"/>
    </row>
    <row r="123" spans="1:17" s="252" customFormat="1" ht="45" customHeight="1" x14ac:dyDescent="0.3">
      <c r="A123" s="293" t="s">
        <v>142</v>
      </c>
      <c r="B123" s="294" t="s">
        <v>143</v>
      </c>
      <c r="C123" s="294" t="s">
        <v>144</v>
      </c>
      <c r="D123" s="295" t="s">
        <v>928</v>
      </c>
      <c r="E123" s="309" t="s">
        <v>11</v>
      </c>
      <c r="F123" s="309" t="s">
        <v>9</v>
      </c>
      <c r="G123" s="296"/>
      <c r="H123" s="297"/>
      <c r="I123" s="298"/>
      <c r="J123" s="299"/>
      <c r="K123" s="295"/>
      <c r="L123" s="295" t="s">
        <v>145</v>
      </c>
      <c r="M123" s="254"/>
      <c r="N123" s="255"/>
      <c r="O123" s="255"/>
      <c r="P123" s="254"/>
      <c r="Q123"/>
    </row>
    <row r="124" spans="1:17" s="252" customFormat="1" ht="45" customHeight="1" x14ac:dyDescent="0.3">
      <c r="A124" s="293" t="s">
        <v>146</v>
      </c>
      <c r="B124" s="294" t="s">
        <v>147</v>
      </c>
      <c r="C124" s="294" t="s">
        <v>148</v>
      </c>
      <c r="D124" s="295" t="s">
        <v>929</v>
      </c>
      <c r="E124" s="309" t="s">
        <v>11</v>
      </c>
      <c r="F124" s="309" t="s">
        <v>9</v>
      </c>
      <c r="G124" s="296"/>
      <c r="H124" s="297"/>
      <c r="I124" s="298"/>
      <c r="J124" s="299"/>
      <c r="K124" s="295"/>
      <c r="L124" s="295" t="s">
        <v>145</v>
      </c>
      <c r="M124" s="254"/>
      <c r="N124" s="255"/>
      <c r="O124" s="255"/>
      <c r="P124" s="254"/>
      <c r="Q124"/>
    </row>
    <row r="125" spans="1:17" s="252" customFormat="1" ht="45" customHeight="1" x14ac:dyDescent="0.3">
      <c r="A125" s="293" t="s">
        <v>149</v>
      </c>
      <c r="B125" s="294" t="s">
        <v>150</v>
      </c>
      <c r="C125" s="294" t="s">
        <v>151</v>
      </c>
      <c r="D125" s="295" t="s">
        <v>929</v>
      </c>
      <c r="E125" s="309" t="s">
        <v>11</v>
      </c>
      <c r="F125" s="309" t="s">
        <v>9</v>
      </c>
      <c r="G125" s="296"/>
      <c r="H125" s="297"/>
      <c r="I125" s="298"/>
      <c r="J125" s="299"/>
      <c r="K125" s="295"/>
      <c r="L125" s="295" t="s">
        <v>145</v>
      </c>
      <c r="M125" s="254"/>
      <c r="N125" s="255"/>
      <c r="O125" s="255"/>
      <c r="P125" s="254"/>
      <c r="Q125"/>
    </row>
    <row r="126" spans="1:17" s="252" customFormat="1" ht="45" customHeight="1" x14ac:dyDescent="0.3">
      <c r="A126" s="293" t="s">
        <v>152</v>
      </c>
      <c r="B126" s="294" t="s">
        <v>153</v>
      </c>
      <c r="C126" s="294" t="s">
        <v>154</v>
      </c>
      <c r="D126" s="295" t="s">
        <v>929</v>
      </c>
      <c r="E126" s="309" t="s">
        <v>11</v>
      </c>
      <c r="F126" s="309" t="s">
        <v>9</v>
      </c>
      <c r="G126" s="296"/>
      <c r="H126" s="297"/>
      <c r="I126" s="298"/>
      <c r="J126" s="299"/>
      <c r="K126" s="295"/>
      <c r="L126" s="295" t="s">
        <v>145</v>
      </c>
      <c r="M126" s="254"/>
      <c r="N126" s="255"/>
      <c r="O126" s="255"/>
      <c r="P126" s="254"/>
      <c r="Q126"/>
    </row>
    <row r="127" spans="1:17" s="252" customFormat="1" ht="45" customHeight="1" x14ac:dyDescent="0.3">
      <c r="A127" s="293" t="s">
        <v>167</v>
      </c>
      <c r="B127" s="294" t="s">
        <v>168</v>
      </c>
      <c r="C127" s="294" t="s">
        <v>169</v>
      </c>
      <c r="D127" s="295" t="s">
        <v>929</v>
      </c>
      <c r="E127" s="309" t="s">
        <v>7</v>
      </c>
      <c r="F127" s="309" t="s">
        <v>8</v>
      </c>
      <c r="G127" s="296"/>
      <c r="H127" s="297"/>
      <c r="I127" s="298"/>
      <c r="J127" s="299"/>
      <c r="K127" s="295"/>
      <c r="L127" s="295" t="s">
        <v>145</v>
      </c>
      <c r="M127" s="254"/>
      <c r="N127" s="255"/>
      <c r="O127" s="255"/>
      <c r="P127" s="254"/>
      <c r="Q127"/>
    </row>
    <row r="128" spans="1:17" s="252" customFormat="1" ht="45" customHeight="1" x14ac:dyDescent="0.3">
      <c r="A128" s="293" t="s">
        <v>170</v>
      </c>
      <c r="B128" s="294" t="s">
        <v>171</v>
      </c>
      <c r="C128" s="294" t="s">
        <v>172</v>
      </c>
      <c r="D128" s="295" t="s">
        <v>929</v>
      </c>
      <c r="E128" s="309" t="s">
        <v>7</v>
      </c>
      <c r="F128" s="309" t="s">
        <v>8</v>
      </c>
      <c r="G128" s="296"/>
      <c r="H128" s="297"/>
      <c r="I128" s="298"/>
      <c r="J128" s="299"/>
      <c r="K128" s="295"/>
      <c r="L128" s="295" t="s">
        <v>145</v>
      </c>
      <c r="M128" s="254"/>
      <c r="N128" s="255"/>
      <c r="O128" s="255"/>
      <c r="P128" s="254"/>
      <c r="Q128"/>
    </row>
    <row r="129" spans="1:17" s="252" customFormat="1" ht="45" customHeight="1" x14ac:dyDescent="0.3">
      <c r="A129" s="293" t="s">
        <v>173</v>
      </c>
      <c r="B129" s="294" t="s">
        <v>174</v>
      </c>
      <c r="C129" s="294" t="s">
        <v>175</v>
      </c>
      <c r="D129" s="295" t="s">
        <v>929</v>
      </c>
      <c r="E129" s="309" t="s">
        <v>7</v>
      </c>
      <c r="F129" s="309" t="s">
        <v>8</v>
      </c>
      <c r="G129" s="296"/>
      <c r="H129" s="297"/>
      <c r="I129" s="298"/>
      <c r="J129" s="299"/>
      <c r="K129" s="295"/>
      <c r="L129" s="295" t="s">
        <v>145</v>
      </c>
      <c r="M129" s="254"/>
      <c r="N129" s="255"/>
      <c r="O129" s="255"/>
      <c r="P129" s="254"/>
      <c r="Q129"/>
    </row>
    <row r="130" spans="1:17" s="252" customFormat="1" ht="45" customHeight="1" x14ac:dyDescent="0.3">
      <c r="A130" s="293" t="s">
        <v>176</v>
      </c>
      <c r="B130" s="294" t="s">
        <v>177</v>
      </c>
      <c r="C130" s="294" t="s">
        <v>178</v>
      </c>
      <c r="D130" s="295" t="s">
        <v>929</v>
      </c>
      <c r="E130" s="309" t="s">
        <v>7</v>
      </c>
      <c r="F130" s="309" t="s">
        <v>8</v>
      </c>
      <c r="G130" s="296"/>
      <c r="H130" s="297"/>
      <c r="I130" s="298"/>
      <c r="J130" s="299"/>
      <c r="K130" s="295"/>
      <c r="L130" s="295" t="s">
        <v>145</v>
      </c>
      <c r="M130" s="254"/>
      <c r="N130" s="255"/>
      <c r="O130" s="255"/>
      <c r="P130" s="254"/>
      <c r="Q130"/>
    </row>
    <row r="131" spans="1:17" s="252" customFormat="1" ht="45" customHeight="1" x14ac:dyDescent="0.3">
      <c r="A131" s="293" t="s">
        <v>586</v>
      </c>
      <c r="B131" s="294" t="s">
        <v>587</v>
      </c>
      <c r="C131" s="294" t="s">
        <v>588</v>
      </c>
      <c r="D131" s="295" t="s">
        <v>929</v>
      </c>
      <c r="E131" s="309" t="s">
        <v>11</v>
      </c>
      <c r="F131" s="309" t="s">
        <v>8</v>
      </c>
      <c r="G131" s="296"/>
      <c r="H131" s="297"/>
      <c r="I131" s="298"/>
      <c r="J131" s="299"/>
      <c r="K131" s="295"/>
      <c r="L131" s="295" t="s">
        <v>145</v>
      </c>
      <c r="M131" s="254"/>
      <c r="N131" s="255"/>
      <c r="O131" s="255"/>
      <c r="P131" s="254"/>
      <c r="Q131"/>
    </row>
    <row r="132" spans="1:17" s="252" customFormat="1" ht="45" customHeight="1" x14ac:dyDescent="0.3">
      <c r="A132" s="293" t="s">
        <v>589</v>
      </c>
      <c r="B132" s="294" t="s">
        <v>590</v>
      </c>
      <c r="C132" s="294" t="s">
        <v>591</v>
      </c>
      <c r="D132" s="295" t="s">
        <v>929</v>
      </c>
      <c r="E132" s="309" t="s">
        <v>11</v>
      </c>
      <c r="F132" s="309" t="s">
        <v>8</v>
      </c>
      <c r="G132" s="296"/>
      <c r="H132" s="297"/>
      <c r="I132" s="298"/>
      <c r="J132" s="299"/>
      <c r="K132" s="295"/>
      <c r="L132" s="295" t="s">
        <v>145</v>
      </c>
      <c r="M132" s="254"/>
      <c r="N132" s="255"/>
      <c r="O132" s="255"/>
      <c r="P132" s="254"/>
      <c r="Q132"/>
    </row>
    <row r="133" spans="1:17" s="252" customFormat="1" ht="45" customHeight="1" x14ac:dyDescent="0.3">
      <c r="A133" s="293" t="s">
        <v>334</v>
      </c>
      <c r="B133" s="294" t="s">
        <v>335</v>
      </c>
      <c r="C133" s="294" t="s">
        <v>336</v>
      </c>
      <c r="D133" s="295" t="s">
        <v>929</v>
      </c>
      <c r="E133" s="309" t="s">
        <v>11</v>
      </c>
      <c r="F133" s="309" t="s">
        <v>8</v>
      </c>
      <c r="G133" s="296"/>
      <c r="H133" s="297"/>
      <c r="I133" s="298"/>
      <c r="J133" s="299"/>
      <c r="K133" s="295"/>
      <c r="L133" s="295" t="s">
        <v>145</v>
      </c>
      <c r="M133" s="254"/>
      <c r="N133" s="255"/>
      <c r="O133" s="255"/>
      <c r="P133" s="254"/>
      <c r="Q133"/>
    </row>
    <row r="134" spans="1:17" s="252" customFormat="1" ht="45" customHeight="1" x14ac:dyDescent="0.3">
      <c r="A134" s="293" t="s">
        <v>337</v>
      </c>
      <c r="B134" s="294" t="s">
        <v>338</v>
      </c>
      <c r="C134" s="294" t="s">
        <v>339</v>
      </c>
      <c r="D134" s="295" t="s">
        <v>929</v>
      </c>
      <c r="E134" s="309" t="s">
        <v>11</v>
      </c>
      <c r="F134" s="309" t="s">
        <v>8</v>
      </c>
      <c r="G134" s="296"/>
      <c r="H134" s="297"/>
      <c r="I134" s="298"/>
      <c r="J134" s="299"/>
      <c r="K134" s="295"/>
      <c r="L134" s="295" t="s">
        <v>145</v>
      </c>
      <c r="M134" s="254"/>
      <c r="N134" s="255"/>
      <c r="O134" s="255"/>
      <c r="P134" s="254"/>
      <c r="Q134"/>
    </row>
    <row r="135" spans="1:17" s="252" customFormat="1" ht="45" customHeight="1" x14ac:dyDescent="0.3">
      <c r="A135" s="293" t="s">
        <v>340</v>
      </c>
      <c r="B135" s="294" t="s">
        <v>341</v>
      </c>
      <c r="C135" s="294" t="s">
        <v>342</v>
      </c>
      <c r="D135" s="295" t="s">
        <v>929</v>
      </c>
      <c r="E135" s="309" t="s">
        <v>11</v>
      </c>
      <c r="F135" s="309" t="s">
        <v>8</v>
      </c>
      <c r="G135" s="296"/>
      <c r="H135" s="297"/>
      <c r="I135" s="298"/>
      <c r="J135" s="299"/>
      <c r="K135" s="295"/>
      <c r="L135" s="295" t="s">
        <v>145</v>
      </c>
      <c r="M135" s="254"/>
      <c r="N135" s="255"/>
      <c r="O135" s="255"/>
      <c r="P135" s="254"/>
      <c r="Q135"/>
    </row>
    <row r="136" spans="1:17" s="252" customFormat="1" ht="45" customHeight="1" x14ac:dyDescent="0.3">
      <c r="A136" s="293" t="s">
        <v>343</v>
      </c>
      <c r="B136" s="294" t="s">
        <v>344</v>
      </c>
      <c r="C136" s="294" t="s">
        <v>345</v>
      </c>
      <c r="D136" s="295" t="s">
        <v>929</v>
      </c>
      <c r="E136" s="309" t="s">
        <v>11</v>
      </c>
      <c r="F136" s="309" t="s">
        <v>8</v>
      </c>
      <c r="G136" s="296"/>
      <c r="H136" s="297"/>
      <c r="I136" s="298"/>
      <c r="J136" s="299"/>
      <c r="K136" s="295"/>
      <c r="L136" s="295" t="s">
        <v>145</v>
      </c>
      <c r="M136" s="254"/>
      <c r="N136" s="255"/>
      <c r="O136" s="255"/>
      <c r="P136" s="254"/>
      <c r="Q136"/>
    </row>
    <row r="137" spans="1:17" s="252" customFormat="1" ht="45" customHeight="1" x14ac:dyDescent="0.3">
      <c r="A137" s="293" t="s">
        <v>78</v>
      </c>
      <c r="B137" s="294" t="s">
        <v>79</v>
      </c>
      <c r="C137" s="294" t="s">
        <v>80</v>
      </c>
      <c r="D137" s="295" t="s">
        <v>929</v>
      </c>
      <c r="E137" s="309" t="s">
        <v>7</v>
      </c>
      <c r="F137" s="309" t="s">
        <v>9</v>
      </c>
      <c r="G137" s="296"/>
      <c r="H137" s="297"/>
      <c r="I137" s="298"/>
      <c r="J137" s="299"/>
      <c r="K137" s="295"/>
      <c r="L137" s="295" t="s">
        <v>81</v>
      </c>
      <c r="M137" s="254"/>
      <c r="N137" s="255"/>
      <c r="O137" s="255"/>
      <c r="P137" s="254"/>
      <c r="Q137"/>
    </row>
    <row r="138" spans="1:17" s="252" customFormat="1" ht="45" customHeight="1" x14ac:dyDescent="0.3">
      <c r="A138" s="293" t="s">
        <v>82</v>
      </c>
      <c r="B138" s="294" t="s">
        <v>83</v>
      </c>
      <c r="C138" s="294" t="s">
        <v>84</v>
      </c>
      <c r="D138" s="295" t="s">
        <v>929</v>
      </c>
      <c r="E138" s="309" t="s">
        <v>7</v>
      </c>
      <c r="F138" s="309" t="s">
        <v>9</v>
      </c>
      <c r="G138" s="296"/>
      <c r="H138" s="297"/>
      <c r="I138" s="298"/>
      <c r="J138" s="299"/>
      <c r="K138" s="295"/>
      <c r="L138" s="295" t="s">
        <v>81</v>
      </c>
      <c r="M138" s="254"/>
      <c r="N138" s="255"/>
      <c r="O138" s="255"/>
      <c r="P138" s="254"/>
      <c r="Q138"/>
    </row>
    <row r="139" spans="1:17" s="252" customFormat="1" ht="45" customHeight="1" x14ac:dyDescent="0.3">
      <c r="A139" s="293" t="s">
        <v>85</v>
      </c>
      <c r="B139" s="294" t="s">
        <v>86</v>
      </c>
      <c r="C139" s="294" t="s">
        <v>87</v>
      </c>
      <c r="D139" s="295" t="s">
        <v>929</v>
      </c>
      <c r="E139" s="309" t="s">
        <v>7</v>
      </c>
      <c r="F139" s="309" t="s">
        <v>9</v>
      </c>
      <c r="G139" s="296"/>
      <c r="H139" s="297"/>
      <c r="I139" s="298"/>
      <c r="J139" s="299"/>
      <c r="K139" s="295"/>
      <c r="L139" s="295" t="s">
        <v>81</v>
      </c>
      <c r="M139" s="254"/>
      <c r="N139" s="255"/>
      <c r="O139" s="255"/>
      <c r="P139" s="254"/>
      <c r="Q139"/>
    </row>
    <row r="140" spans="1:17" s="252" customFormat="1" ht="45" customHeight="1" x14ac:dyDescent="0.3">
      <c r="A140" s="293" t="s">
        <v>88</v>
      </c>
      <c r="B140" s="294" t="s">
        <v>89</v>
      </c>
      <c r="C140" s="294" t="s">
        <v>90</v>
      </c>
      <c r="D140" s="295" t="s">
        <v>928</v>
      </c>
      <c r="E140" s="309" t="s">
        <v>7</v>
      </c>
      <c r="F140" s="309" t="s">
        <v>9</v>
      </c>
      <c r="G140" s="296"/>
      <c r="H140" s="297"/>
      <c r="I140" s="298"/>
      <c r="J140" s="299"/>
      <c r="K140" s="295"/>
      <c r="L140" s="295" t="s">
        <v>81</v>
      </c>
      <c r="M140" s="254"/>
      <c r="N140" s="255"/>
      <c r="O140" s="255"/>
      <c r="P140" s="254"/>
      <c r="Q140"/>
    </row>
    <row r="141" spans="1:17" s="252" customFormat="1" ht="45" customHeight="1" x14ac:dyDescent="0.3">
      <c r="A141" s="293" t="s">
        <v>179</v>
      </c>
      <c r="B141" s="294" t="s">
        <v>180</v>
      </c>
      <c r="C141" s="294" t="s">
        <v>181</v>
      </c>
      <c r="D141" s="295" t="s">
        <v>929</v>
      </c>
      <c r="E141" s="309" t="s">
        <v>11</v>
      </c>
      <c r="F141" s="309" t="s">
        <v>9</v>
      </c>
      <c r="G141" s="296"/>
      <c r="H141" s="297"/>
      <c r="I141" s="298"/>
      <c r="J141" s="299"/>
      <c r="K141" s="295"/>
      <c r="L141" s="295" t="s">
        <v>81</v>
      </c>
      <c r="M141" s="254"/>
      <c r="N141" s="255"/>
      <c r="O141" s="255"/>
      <c r="P141" s="254"/>
      <c r="Q141"/>
    </row>
    <row r="142" spans="1:17" s="252" customFormat="1" ht="45" customHeight="1" x14ac:dyDescent="0.3">
      <c r="A142" s="293" t="s">
        <v>239</v>
      </c>
      <c r="B142" s="294" t="s">
        <v>240</v>
      </c>
      <c r="C142" s="294" t="s">
        <v>241</v>
      </c>
      <c r="D142" s="295" t="s">
        <v>929</v>
      </c>
      <c r="E142" s="309" t="s">
        <v>11</v>
      </c>
      <c r="F142" s="309" t="s">
        <v>8</v>
      </c>
      <c r="G142" s="296"/>
      <c r="H142" s="297"/>
      <c r="I142" s="298"/>
      <c r="J142" s="299"/>
      <c r="K142" s="295"/>
      <c r="L142" s="295" t="s">
        <v>81</v>
      </c>
      <c r="M142" s="254"/>
      <c r="N142" s="255"/>
      <c r="O142" s="255"/>
      <c r="P142" s="254"/>
      <c r="Q142"/>
    </row>
    <row r="143" spans="1:17" s="252" customFormat="1" ht="45" customHeight="1" x14ac:dyDescent="0.3">
      <c r="A143" s="293" t="s">
        <v>242</v>
      </c>
      <c r="B143" s="294" t="s">
        <v>243</v>
      </c>
      <c r="C143" s="294" t="s">
        <v>244</v>
      </c>
      <c r="D143" s="295" t="s">
        <v>929</v>
      </c>
      <c r="E143" s="309" t="s">
        <v>11</v>
      </c>
      <c r="F143" s="309" t="s">
        <v>8</v>
      </c>
      <c r="G143" s="296"/>
      <c r="H143" s="297"/>
      <c r="I143" s="298"/>
      <c r="J143" s="299"/>
      <c r="K143" s="295"/>
      <c r="L143" s="295" t="s">
        <v>81</v>
      </c>
      <c r="M143" s="254"/>
      <c r="N143" s="255"/>
      <c r="O143" s="255"/>
      <c r="P143" s="254"/>
      <c r="Q143"/>
    </row>
    <row r="144" spans="1:17" s="252" customFormat="1" ht="45" customHeight="1" x14ac:dyDescent="0.3">
      <c r="A144" s="293" t="s">
        <v>245</v>
      </c>
      <c r="B144" s="294" t="s">
        <v>246</v>
      </c>
      <c r="C144" s="294" t="s">
        <v>247</v>
      </c>
      <c r="D144" s="295" t="s">
        <v>929</v>
      </c>
      <c r="E144" s="309" t="s">
        <v>11</v>
      </c>
      <c r="F144" s="309" t="s">
        <v>8</v>
      </c>
      <c r="G144" s="296"/>
      <c r="H144" s="297"/>
      <c r="I144" s="298"/>
      <c r="J144" s="299"/>
      <c r="K144" s="295"/>
      <c r="L144" s="295" t="s">
        <v>81</v>
      </c>
      <c r="M144" s="254"/>
      <c r="N144" s="255"/>
      <c r="O144" s="255"/>
      <c r="P144" s="254"/>
      <c r="Q144"/>
    </row>
    <row r="145" spans="1:17" s="252" customFormat="1" ht="45" customHeight="1" x14ac:dyDescent="0.3">
      <c r="A145" s="300" t="s">
        <v>248</v>
      </c>
      <c r="B145" s="301" t="s">
        <v>249</v>
      </c>
      <c r="C145" s="301" t="s">
        <v>250</v>
      </c>
      <c r="D145" s="300" t="s">
        <v>929</v>
      </c>
      <c r="E145" s="300" t="s">
        <v>11</v>
      </c>
      <c r="F145" s="300" t="s">
        <v>8</v>
      </c>
      <c r="G145" s="302"/>
      <c r="H145" s="302"/>
      <c r="I145" s="302"/>
      <c r="J145" s="303"/>
      <c r="K145" s="300"/>
      <c r="L145" s="304" t="s">
        <v>81</v>
      </c>
      <c r="M145" s="254"/>
      <c r="N145" s="255"/>
      <c r="O145" s="255"/>
      <c r="P145" s="254"/>
      <c r="Q145"/>
    </row>
    <row r="146" spans="1:17" s="252" customFormat="1" ht="45" customHeight="1" x14ac:dyDescent="0.3">
      <c r="A146" s="300" t="s">
        <v>310</v>
      </c>
      <c r="B146" s="301" t="s">
        <v>311</v>
      </c>
      <c r="C146" s="301" t="s">
        <v>312</v>
      </c>
      <c r="D146" s="300" t="s">
        <v>928</v>
      </c>
      <c r="E146" s="300" t="s">
        <v>7</v>
      </c>
      <c r="F146" s="300" t="s">
        <v>9</v>
      </c>
      <c r="G146" s="305"/>
      <c r="H146" s="305"/>
      <c r="I146" s="305"/>
      <c r="J146" s="303"/>
      <c r="K146" s="300"/>
      <c r="L146" s="300" t="s">
        <v>81</v>
      </c>
      <c r="M146" s="254"/>
      <c r="N146" s="255"/>
      <c r="O146" s="255"/>
      <c r="P146" s="254"/>
      <c r="Q146"/>
    </row>
    <row r="147" spans="1:17" s="252" customFormat="1" ht="45" customHeight="1" x14ac:dyDescent="0.3">
      <c r="A147" s="306" t="s">
        <v>313</v>
      </c>
      <c r="B147" s="307" t="s">
        <v>314</v>
      </c>
      <c r="C147" s="307" t="s">
        <v>315</v>
      </c>
      <c r="D147" s="303" t="s">
        <v>928</v>
      </c>
      <c r="E147" s="303" t="s">
        <v>7</v>
      </c>
      <c r="F147" s="303" t="s">
        <v>9</v>
      </c>
      <c r="G147" s="308"/>
      <c r="H147" s="308"/>
      <c r="I147" s="308"/>
      <c r="J147" s="303"/>
      <c r="K147" s="303"/>
      <c r="L147" s="303" t="s">
        <v>81</v>
      </c>
    </row>
    <row r="148" spans="1:17" s="252" customFormat="1" ht="45" customHeight="1" x14ac:dyDescent="0.3">
      <c r="A148" s="306" t="s">
        <v>316</v>
      </c>
      <c r="B148" s="307" t="s">
        <v>317</v>
      </c>
      <c r="C148" s="307" t="s">
        <v>318</v>
      </c>
      <c r="D148" s="303" t="s">
        <v>928</v>
      </c>
      <c r="E148" s="303" t="s">
        <v>7</v>
      </c>
      <c r="F148" s="303" t="s">
        <v>9</v>
      </c>
      <c r="G148" s="308"/>
      <c r="H148" s="308"/>
      <c r="I148" s="308"/>
      <c r="J148" s="303"/>
      <c r="K148" s="303"/>
      <c r="L148" s="303" t="s">
        <v>81</v>
      </c>
    </row>
    <row r="149" spans="1:17" s="252" customFormat="1" ht="45" customHeight="1" x14ac:dyDescent="0.3">
      <c r="A149" s="306" t="s">
        <v>319</v>
      </c>
      <c r="B149" s="307" t="s">
        <v>320</v>
      </c>
      <c r="C149" s="307" t="s">
        <v>321</v>
      </c>
      <c r="D149" s="303" t="s">
        <v>928</v>
      </c>
      <c r="E149" s="303" t="s">
        <v>7</v>
      </c>
      <c r="F149" s="303" t="s">
        <v>8</v>
      </c>
      <c r="G149" s="308"/>
      <c r="H149" s="308"/>
      <c r="I149" s="308"/>
      <c r="J149" s="303"/>
      <c r="K149" s="303"/>
      <c r="L149" s="303" t="s">
        <v>81</v>
      </c>
    </row>
    <row r="150" spans="1:17" s="252" customFormat="1" ht="45" customHeight="1" x14ac:dyDescent="0.3">
      <c r="A150" s="306" t="s">
        <v>898</v>
      </c>
      <c r="B150" s="307" t="s">
        <v>380</v>
      </c>
      <c r="C150" s="307" t="s">
        <v>381</v>
      </c>
      <c r="D150" s="303" t="s">
        <v>929</v>
      </c>
      <c r="E150" s="303" t="s">
        <v>11</v>
      </c>
      <c r="F150" s="303" t="s">
        <v>8</v>
      </c>
      <c r="G150" s="308"/>
      <c r="H150" s="308"/>
      <c r="I150" s="308"/>
      <c r="J150" s="303"/>
      <c r="K150" s="303"/>
      <c r="L150" s="303" t="s">
        <v>382</v>
      </c>
    </row>
    <row r="151" spans="1:17" s="252" customFormat="1" ht="45" customHeight="1" x14ac:dyDescent="0.3">
      <c r="A151" s="306" t="s">
        <v>386</v>
      </c>
      <c r="B151" s="307" t="s">
        <v>387</v>
      </c>
      <c r="C151" s="307" t="s">
        <v>388</v>
      </c>
      <c r="D151" s="303" t="s">
        <v>929</v>
      </c>
      <c r="E151" s="303" t="s">
        <v>11</v>
      </c>
      <c r="F151" s="303" t="s">
        <v>8</v>
      </c>
      <c r="G151" s="308"/>
      <c r="H151" s="308"/>
      <c r="I151" s="308"/>
      <c r="J151" s="303"/>
      <c r="K151" s="303"/>
      <c r="L151" s="303" t="s">
        <v>382</v>
      </c>
    </row>
  </sheetData>
  <sortState xmlns:xlrd2="http://schemas.microsoft.com/office/spreadsheetml/2017/richdata2" ref="A3:L151">
    <sortCondition ref="L3:L151"/>
    <sortCondition ref="A3:A15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C13DA-7BBB-4DC1-8025-63CE45455D11}">
  <dimension ref="A1:D146"/>
  <sheetViews>
    <sheetView workbookViewId="0">
      <selection sqref="A1:XFD1"/>
    </sheetView>
  </sheetViews>
  <sheetFormatPr defaultRowHeight="14.4" x14ac:dyDescent="0.3"/>
  <cols>
    <col min="1" max="1" width="18.44140625" customWidth="1"/>
    <col min="2" max="2" width="21.88671875" customWidth="1"/>
    <col min="3" max="3" width="19.33203125" customWidth="1"/>
  </cols>
  <sheetData>
    <row r="1" spans="1:4" x14ac:dyDescent="0.3">
      <c r="A1" t="s">
        <v>592</v>
      </c>
      <c r="B1" t="s">
        <v>593</v>
      </c>
      <c r="C1" t="s">
        <v>594</v>
      </c>
      <c r="D1" t="s">
        <v>595</v>
      </c>
    </row>
    <row r="2" spans="1:4" ht="43.2" x14ac:dyDescent="0.3">
      <c r="A2" s="267" t="s">
        <v>98</v>
      </c>
      <c r="B2" s="267" t="s">
        <v>99</v>
      </c>
      <c r="C2" s="267" t="s">
        <v>100</v>
      </c>
      <c r="D2" s="276" t="s">
        <v>596</v>
      </c>
    </row>
    <row r="3" spans="1:4" ht="43.2" x14ac:dyDescent="0.3">
      <c r="A3" s="267" t="s">
        <v>102</v>
      </c>
      <c r="B3" s="267" t="s">
        <v>103</v>
      </c>
      <c r="C3" s="267" t="s">
        <v>104</v>
      </c>
      <c r="D3" s="276" t="s">
        <v>596</v>
      </c>
    </row>
    <row r="4" spans="1:4" ht="43.2" x14ac:dyDescent="0.3">
      <c r="A4" s="267" t="s">
        <v>105</v>
      </c>
      <c r="B4" s="267" t="s">
        <v>106</v>
      </c>
      <c r="C4" s="267" t="s">
        <v>107</v>
      </c>
      <c r="D4" s="276" t="s">
        <v>596</v>
      </c>
    </row>
    <row r="5" spans="1:4" ht="28.8" x14ac:dyDescent="0.3">
      <c r="A5" s="267" t="s">
        <v>215</v>
      </c>
      <c r="B5" s="267" t="s">
        <v>216</v>
      </c>
      <c r="C5" s="267" t="s">
        <v>217</v>
      </c>
      <c r="D5" s="276" t="s">
        <v>596</v>
      </c>
    </row>
    <row r="6" spans="1:4" ht="43.2" x14ac:dyDescent="0.3">
      <c r="A6" s="267" t="s">
        <v>218</v>
      </c>
      <c r="B6" s="267" t="s">
        <v>219</v>
      </c>
      <c r="C6" s="267" t="s">
        <v>220</v>
      </c>
      <c r="D6" s="276" t="s">
        <v>596</v>
      </c>
    </row>
    <row r="7" spans="1:4" ht="28.8" x14ac:dyDescent="0.3">
      <c r="A7" s="267" t="s">
        <v>221</v>
      </c>
      <c r="B7" s="267" t="s">
        <v>222</v>
      </c>
      <c r="C7" s="267" t="s">
        <v>223</v>
      </c>
      <c r="D7" s="276" t="s">
        <v>596</v>
      </c>
    </row>
    <row r="8" spans="1:4" ht="28.8" x14ac:dyDescent="0.3">
      <c r="A8" s="267" t="s">
        <v>224</v>
      </c>
      <c r="B8" s="267" t="s">
        <v>225</v>
      </c>
      <c r="C8" s="267" t="s">
        <v>226</v>
      </c>
      <c r="D8" s="276" t="s">
        <v>596</v>
      </c>
    </row>
    <row r="9" spans="1:4" ht="43.2" x14ac:dyDescent="0.3">
      <c r="A9" s="267" t="s">
        <v>383</v>
      </c>
      <c r="B9" s="267" t="s">
        <v>384</v>
      </c>
      <c r="C9" s="267" t="s">
        <v>385</v>
      </c>
      <c r="D9" s="276" t="s">
        <v>596</v>
      </c>
    </row>
    <row r="10" spans="1:4" ht="28.8" x14ac:dyDescent="0.3">
      <c r="A10" s="267" t="s">
        <v>108</v>
      </c>
      <c r="B10" s="267" t="s">
        <v>109</v>
      </c>
      <c r="C10" s="267" t="s">
        <v>110</v>
      </c>
      <c r="D10" s="276" t="s">
        <v>596</v>
      </c>
    </row>
    <row r="11" spans="1:4" ht="28.8" x14ac:dyDescent="0.3">
      <c r="A11" s="267" t="s">
        <v>112</v>
      </c>
      <c r="B11" s="267" t="s">
        <v>113</v>
      </c>
      <c r="C11" s="267" t="s">
        <v>114</v>
      </c>
      <c r="D11" s="276" t="s">
        <v>596</v>
      </c>
    </row>
    <row r="12" spans="1:4" ht="28.8" x14ac:dyDescent="0.3">
      <c r="A12" s="267" t="s">
        <v>389</v>
      </c>
      <c r="B12" s="267" t="s">
        <v>390</v>
      </c>
      <c r="C12" s="267" t="s">
        <v>391</v>
      </c>
      <c r="D12" s="276" t="s">
        <v>596</v>
      </c>
    </row>
    <row r="13" spans="1:4" ht="28.8" x14ac:dyDescent="0.3">
      <c r="A13" s="267" t="s">
        <v>392</v>
      </c>
      <c r="B13" s="267" t="s">
        <v>393</v>
      </c>
      <c r="C13" s="267" t="s">
        <v>394</v>
      </c>
      <c r="D13" s="276" t="s">
        <v>596</v>
      </c>
    </row>
    <row r="14" spans="1:4" ht="28.8" x14ac:dyDescent="0.3">
      <c r="A14" s="267" t="s">
        <v>251</v>
      </c>
      <c r="B14" s="267" t="s">
        <v>252</v>
      </c>
      <c r="C14" s="267" t="s">
        <v>253</v>
      </c>
      <c r="D14" s="276" t="s">
        <v>596</v>
      </c>
    </row>
    <row r="15" spans="1:4" ht="28.8" x14ac:dyDescent="0.3">
      <c r="A15" s="267" t="s">
        <v>255</v>
      </c>
      <c r="B15" s="267" t="s">
        <v>256</v>
      </c>
      <c r="C15" s="267" t="s">
        <v>253</v>
      </c>
      <c r="D15" s="276" t="s">
        <v>596</v>
      </c>
    </row>
    <row r="16" spans="1:4" ht="28.8" x14ac:dyDescent="0.3">
      <c r="A16" s="267" t="s">
        <v>257</v>
      </c>
      <c r="B16" s="267" t="s">
        <v>258</v>
      </c>
      <c r="C16" s="267" t="s">
        <v>259</v>
      </c>
      <c r="D16" s="276" t="s">
        <v>596</v>
      </c>
    </row>
    <row r="17" spans="1:4" ht="28.8" x14ac:dyDescent="0.3">
      <c r="A17" s="267" t="s">
        <v>260</v>
      </c>
      <c r="B17" s="267" t="s">
        <v>261</v>
      </c>
      <c r="C17" s="267" t="s">
        <v>259</v>
      </c>
      <c r="D17" s="276" t="s">
        <v>596</v>
      </c>
    </row>
    <row r="18" spans="1:4" ht="28.8" x14ac:dyDescent="0.3">
      <c r="A18" s="267" t="s">
        <v>262</v>
      </c>
      <c r="B18" s="267" t="s">
        <v>263</v>
      </c>
      <c r="C18" s="267" t="s">
        <v>264</v>
      </c>
      <c r="D18" s="276" t="s">
        <v>596</v>
      </c>
    </row>
    <row r="19" spans="1:4" ht="28.8" x14ac:dyDescent="0.3">
      <c r="A19" s="267" t="s">
        <v>265</v>
      </c>
      <c r="B19" s="267" t="s">
        <v>266</v>
      </c>
      <c r="C19" s="267" t="s">
        <v>267</v>
      </c>
      <c r="D19" s="276" t="s">
        <v>596</v>
      </c>
    </row>
    <row r="20" spans="1:4" ht="28.8" x14ac:dyDescent="0.3">
      <c r="A20" s="267" t="s">
        <v>268</v>
      </c>
      <c r="B20" s="267" t="s">
        <v>269</v>
      </c>
      <c r="C20" s="267" t="s">
        <v>270</v>
      </c>
      <c r="D20" s="276" t="s">
        <v>596</v>
      </c>
    </row>
    <row r="21" spans="1:4" ht="28.8" x14ac:dyDescent="0.3">
      <c r="A21" s="267" t="s">
        <v>271</v>
      </c>
      <c r="B21" s="267" t="s">
        <v>272</v>
      </c>
      <c r="C21" s="267" t="s">
        <v>273</v>
      </c>
      <c r="D21" s="276" t="s">
        <v>596</v>
      </c>
    </row>
    <row r="22" spans="1:4" ht="28.8" x14ac:dyDescent="0.3">
      <c r="A22" s="267" t="s">
        <v>274</v>
      </c>
      <c r="B22" s="267" t="s">
        <v>275</v>
      </c>
      <c r="C22" s="267" t="s">
        <v>276</v>
      </c>
      <c r="D22" s="276" t="s">
        <v>596</v>
      </c>
    </row>
    <row r="23" spans="1:4" ht="28.8" x14ac:dyDescent="0.3">
      <c r="A23" s="267" t="s">
        <v>277</v>
      </c>
      <c r="B23" s="267" t="s">
        <v>278</v>
      </c>
      <c r="C23" s="267" t="s">
        <v>279</v>
      </c>
      <c r="D23" s="276" t="s">
        <v>596</v>
      </c>
    </row>
    <row r="24" spans="1:4" ht="28.8" x14ac:dyDescent="0.3">
      <c r="A24" s="267" t="s">
        <v>280</v>
      </c>
      <c r="B24" s="267" t="s">
        <v>281</v>
      </c>
      <c r="C24" s="267" t="s">
        <v>282</v>
      </c>
      <c r="D24" s="276" t="s">
        <v>596</v>
      </c>
    </row>
    <row r="25" spans="1:4" ht="28.8" x14ac:dyDescent="0.3">
      <c r="A25" s="267" t="s">
        <v>283</v>
      </c>
      <c r="B25" s="267" t="s">
        <v>284</v>
      </c>
      <c r="C25" s="267" t="s">
        <v>285</v>
      </c>
      <c r="D25" s="276" t="s">
        <v>596</v>
      </c>
    </row>
    <row r="26" spans="1:4" ht="28.8" x14ac:dyDescent="0.3">
      <c r="A26" s="267" t="s">
        <v>346</v>
      </c>
      <c r="B26" s="267" t="s">
        <v>347</v>
      </c>
      <c r="C26" s="267" t="s">
        <v>348</v>
      </c>
      <c r="D26" s="276" t="s">
        <v>596</v>
      </c>
    </row>
    <row r="27" spans="1:4" ht="28.8" x14ac:dyDescent="0.3">
      <c r="A27" s="267" t="s">
        <v>349</v>
      </c>
      <c r="B27" s="267" t="s">
        <v>350</v>
      </c>
      <c r="C27" s="267" t="s">
        <v>351</v>
      </c>
      <c r="D27" s="276" t="s">
        <v>596</v>
      </c>
    </row>
    <row r="28" spans="1:4" ht="28.8" x14ac:dyDescent="0.3">
      <c r="A28" s="267" t="s">
        <v>353</v>
      </c>
      <c r="B28" s="267" t="s">
        <v>354</v>
      </c>
      <c r="C28" s="267" t="s">
        <v>355</v>
      </c>
      <c r="D28" s="276" t="s">
        <v>596</v>
      </c>
    </row>
    <row r="29" spans="1:4" ht="28.8" x14ac:dyDescent="0.3">
      <c r="A29" s="267" t="s">
        <v>356</v>
      </c>
      <c r="B29" s="267" t="s">
        <v>347</v>
      </c>
      <c r="C29" s="267" t="s">
        <v>357</v>
      </c>
      <c r="D29" s="276" t="s">
        <v>596</v>
      </c>
    </row>
    <row r="30" spans="1:4" ht="28.8" x14ac:dyDescent="0.3">
      <c r="A30" s="267" t="s">
        <v>358</v>
      </c>
      <c r="B30" s="267" t="s">
        <v>359</v>
      </c>
      <c r="C30" s="267" t="s">
        <v>360</v>
      </c>
      <c r="D30" s="276" t="s">
        <v>596</v>
      </c>
    </row>
    <row r="31" spans="1:4" ht="28.8" x14ac:dyDescent="0.3">
      <c r="A31" s="267" t="s">
        <v>361</v>
      </c>
      <c r="B31" s="267" t="s">
        <v>362</v>
      </c>
      <c r="C31" s="267" t="s">
        <v>363</v>
      </c>
      <c r="D31" s="276" t="s">
        <v>596</v>
      </c>
    </row>
    <row r="32" spans="1:4" ht="28.8" x14ac:dyDescent="0.3">
      <c r="A32" s="267" t="s">
        <v>364</v>
      </c>
      <c r="B32" s="267" t="s">
        <v>365</v>
      </c>
      <c r="C32" s="267" t="s">
        <v>366</v>
      </c>
      <c r="D32" s="276" t="s">
        <v>596</v>
      </c>
    </row>
    <row r="33" spans="1:4" ht="28.8" x14ac:dyDescent="0.3">
      <c r="A33" s="267" t="s">
        <v>367</v>
      </c>
      <c r="B33" s="267" t="s">
        <v>368</v>
      </c>
      <c r="C33" s="267" t="s">
        <v>369</v>
      </c>
      <c r="D33" s="276" t="s">
        <v>596</v>
      </c>
    </row>
    <row r="34" spans="1:4" ht="28.8" x14ac:dyDescent="0.3">
      <c r="A34" s="267" t="s">
        <v>370</v>
      </c>
      <c r="B34" s="267" t="s">
        <v>365</v>
      </c>
      <c r="C34" s="267" t="s">
        <v>371</v>
      </c>
      <c r="D34" s="276" t="s">
        <v>596</v>
      </c>
    </row>
    <row r="35" spans="1:4" ht="28.8" x14ac:dyDescent="0.3">
      <c r="A35" s="267" t="s">
        <v>373</v>
      </c>
      <c r="B35" s="267" t="s">
        <v>374</v>
      </c>
      <c r="C35" s="267" t="s">
        <v>375</v>
      </c>
      <c r="D35" s="276" t="s">
        <v>596</v>
      </c>
    </row>
    <row r="36" spans="1:4" ht="28.8" x14ac:dyDescent="0.3">
      <c r="A36" s="267" t="s">
        <v>376</v>
      </c>
      <c r="B36" s="267" t="s">
        <v>377</v>
      </c>
      <c r="C36" s="267" t="s">
        <v>378</v>
      </c>
      <c r="D36" s="276" t="s">
        <v>596</v>
      </c>
    </row>
    <row r="37" spans="1:4" ht="57.6" x14ac:dyDescent="0.3">
      <c r="A37" s="267" t="s">
        <v>415</v>
      </c>
      <c r="B37" s="267" t="s">
        <v>416</v>
      </c>
      <c r="C37" s="267" t="s">
        <v>417</v>
      </c>
      <c r="D37" s="276" t="s">
        <v>596</v>
      </c>
    </row>
    <row r="38" spans="1:4" ht="57.6" x14ac:dyDescent="0.3">
      <c r="A38" s="267" t="s">
        <v>418</v>
      </c>
      <c r="B38" s="267" t="s">
        <v>416</v>
      </c>
      <c r="C38" s="267" t="s">
        <v>419</v>
      </c>
      <c r="D38" s="276" t="s">
        <v>596</v>
      </c>
    </row>
    <row r="39" spans="1:4" ht="57.6" x14ac:dyDescent="0.3">
      <c r="A39" s="267" t="s">
        <v>420</v>
      </c>
      <c r="B39" s="267" t="s">
        <v>421</v>
      </c>
      <c r="C39" s="267" t="s">
        <v>417</v>
      </c>
      <c r="D39" s="276" t="s">
        <v>596</v>
      </c>
    </row>
    <row r="40" spans="1:4" ht="57.6" x14ac:dyDescent="0.3">
      <c r="A40" s="267" t="s">
        <v>422</v>
      </c>
      <c r="B40" s="267" t="s">
        <v>421</v>
      </c>
      <c r="C40" s="267" t="s">
        <v>419</v>
      </c>
      <c r="D40" s="276" t="s">
        <v>596</v>
      </c>
    </row>
    <row r="41" spans="1:4" ht="28.8" x14ac:dyDescent="0.3">
      <c r="A41" s="267" t="s">
        <v>91</v>
      </c>
      <c r="B41" s="267" t="s">
        <v>92</v>
      </c>
      <c r="C41" s="267" t="s">
        <v>93</v>
      </c>
      <c r="D41" s="276" t="s">
        <v>596</v>
      </c>
    </row>
    <row r="42" spans="1:4" ht="28.8" x14ac:dyDescent="0.3">
      <c r="A42" s="267" t="s">
        <v>95</v>
      </c>
      <c r="B42" s="267" t="s">
        <v>96</v>
      </c>
      <c r="C42" s="267" t="s">
        <v>97</v>
      </c>
      <c r="D42" s="276" t="s">
        <v>596</v>
      </c>
    </row>
    <row r="43" spans="1:4" ht="28.8" x14ac:dyDescent="0.3">
      <c r="A43" s="267" t="s">
        <v>139</v>
      </c>
      <c r="B43" s="267" t="s">
        <v>140</v>
      </c>
      <c r="C43" s="267" t="s">
        <v>141</v>
      </c>
      <c r="D43" s="276" t="s">
        <v>596</v>
      </c>
    </row>
    <row r="44" spans="1:4" ht="28.8" x14ac:dyDescent="0.3">
      <c r="A44" s="267" t="s">
        <v>206</v>
      </c>
      <c r="B44" s="267" t="s">
        <v>207</v>
      </c>
      <c r="C44" s="267" t="s">
        <v>208</v>
      </c>
      <c r="D44" s="276" t="s">
        <v>596</v>
      </c>
    </row>
    <row r="45" spans="1:4" ht="28.8" x14ac:dyDescent="0.3">
      <c r="A45" s="267" t="s">
        <v>209</v>
      </c>
      <c r="B45" s="267" t="s">
        <v>210</v>
      </c>
      <c r="C45" s="267" t="s">
        <v>211</v>
      </c>
      <c r="D45" s="276" t="s">
        <v>596</v>
      </c>
    </row>
    <row r="46" spans="1:4" ht="28.8" x14ac:dyDescent="0.3">
      <c r="A46" s="267" t="s">
        <v>212</v>
      </c>
      <c r="B46" s="267" t="s">
        <v>213</v>
      </c>
      <c r="C46" s="267" t="s">
        <v>214</v>
      </c>
      <c r="D46" s="276" t="s">
        <v>596</v>
      </c>
    </row>
    <row r="47" spans="1:4" ht="28.8" x14ac:dyDescent="0.3">
      <c r="A47" s="267" t="s">
        <v>62</v>
      </c>
      <c r="B47" s="267" t="s">
        <v>63</v>
      </c>
      <c r="C47" s="267" t="s">
        <v>64</v>
      </c>
      <c r="D47" s="276" t="s">
        <v>596</v>
      </c>
    </row>
    <row r="48" spans="1:4" ht="28.8" x14ac:dyDescent="0.3">
      <c r="A48" s="267" t="s">
        <v>66</v>
      </c>
      <c r="B48" s="267" t="s">
        <v>67</v>
      </c>
      <c r="C48" s="267" t="s">
        <v>68</v>
      </c>
      <c r="D48" s="276" t="s">
        <v>596</v>
      </c>
    </row>
    <row r="49" spans="1:4" ht="28.8" x14ac:dyDescent="0.3">
      <c r="A49" s="267" t="s">
        <v>69</v>
      </c>
      <c r="B49" s="267" t="s">
        <v>70</v>
      </c>
      <c r="C49" s="267" t="s">
        <v>71</v>
      </c>
      <c r="D49" s="276" t="s">
        <v>596</v>
      </c>
    </row>
    <row r="50" spans="1:4" ht="28.8" x14ac:dyDescent="0.3">
      <c r="A50" s="267" t="s">
        <v>72</v>
      </c>
      <c r="B50" s="267" t="s">
        <v>73</v>
      </c>
      <c r="C50" s="267" t="s">
        <v>74</v>
      </c>
      <c r="D50" s="276" t="s">
        <v>596</v>
      </c>
    </row>
    <row r="51" spans="1:4" ht="28.8" x14ac:dyDescent="0.3">
      <c r="A51" s="267" t="s">
        <v>115</v>
      </c>
      <c r="B51" s="267" t="s">
        <v>116</v>
      </c>
      <c r="C51" s="267" t="s">
        <v>117</v>
      </c>
      <c r="D51" s="276" t="s">
        <v>596</v>
      </c>
    </row>
    <row r="52" spans="1:4" ht="28.8" x14ac:dyDescent="0.3">
      <c r="A52" s="267" t="s">
        <v>118</v>
      </c>
      <c r="B52" s="267" t="s">
        <v>116</v>
      </c>
      <c r="C52" s="267" t="s">
        <v>119</v>
      </c>
      <c r="D52" s="276" t="s">
        <v>596</v>
      </c>
    </row>
    <row r="53" spans="1:4" ht="28.8" x14ac:dyDescent="0.3">
      <c r="A53" s="267" t="s">
        <v>120</v>
      </c>
      <c r="B53" s="267" t="s">
        <v>121</v>
      </c>
      <c r="C53" s="267" t="s">
        <v>122</v>
      </c>
      <c r="D53" s="276" t="s">
        <v>596</v>
      </c>
    </row>
    <row r="54" spans="1:4" ht="28.8" x14ac:dyDescent="0.3">
      <c r="A54" s="267" t="s">
        <v>123</v>
      </c>
      <c r="B54" s="267" t="s">
        <v>124</v>
      </c>
      <c r="C54" s="267" t="s">
        <v>125</v>
      </c>
      <c r="D54" s="276" t="s">
        <v>596</v>
      </c>
    </row>
    <row r="55" spans="1:4" ht="28.8" x14ac:dyDescent="0.3">
      <c r="A55" s="267" t="s">
        <v>298</v>
      </c>
      <c r="B55" s="267" t="s">
        <v>299</v>
      </c>
      <c r="C55" s="267" t="s">
        <v>300</v>
      </c>
      <c r="D55" s="276" t="s">
        <v>596</v>
      </c>
    </row>
    <row r="56" spans="1:4" ht="28.8" x14ac:dyDescent="0.3">
      <c r="A56" s="267" t="s">
        <v>301</v>
      </c>
      <c r="B56" s="267" t="s">
        <v>302</v>
      </c>
      <c r="C56" s="267" t="s">
        <v>303</v>
      </c>
      <c r="D56" s="276" t="s">
        <v>596</v>
      </c>
    </row>
    <row r="57" spans="1:4" ht="28.8" x14ac:dyDescent="0.3">
      <c r="A57" s="267" t="s">
        <v>304</v>
      </c>
      <c r="B57" s="267" t="s">
        <v>305</v>
      </c>
      <c r="C57" s="267" t="s">
        <v>306</v>
      </c>
      <c r="D57" s="276" t="s">
        <v>596</v>
      </c>
    </row>
    <row r="58" spans="1:4" ht="43.2" x14ac:dyDescent="0.3">
      <c r="A58" s="267" t="s">
        <v>307</v>
      </c>
      <c r="B58" s="267" t="s">
        <v>308</v>
      </c>
      <c r="C58" s="267" t="s">
        <v>309</v>
      </c>
      <c r="D58" s="276" t="s">
        <v>596</v>
      </c>
    </row>
    <row r="59" spans="1:4" ht="43.2" x14ac:dyDescent="0.3">
      <c r="A59" s="267" t="s">
        <v>30</v>
      </c>
      <c r="B59" s="267" t="s">
        <v>31</v>
      </c>
      <c r="C59" s="267" t="s">
        <v>32</v>
      </c>
      <c r="D59" s="276" t="s">
        <v>596</v>
      </c>
    </row>
    <row r="60" spans="1:4" ht="43.2" x14ac:dyDescent="0.3">
      <c r="A60" s="267" t="s">
        <v>34</v>
      </c>
      <c r="B60" s="267" t="s">
        <v>35</v>
      </c>
      <c r="C60" s="267" t="s">
        <v>36</v>
      </c>
      <c r="D60" s="276" t="s">
        <v>596</v>
      </c>
    </row>
    <row r="61" spans="1:4" ht="43.2" x14ac:dyDescent="0.3">
      <c r="A61" s="267" t="s">
        <v>37</v>
      </c>
      <c r="B61" s="267" t="s">
        <v>38</v>
      </c>
      <c r="C61" s="267" t="s">
        <v>39</v>
      </c>
      <c r="D61" s="276" t="s">
        <v>596</v>
      </c>
    </row>
    <row r="62" spans="1:4" ht="43.2" x14ac:dyDescent="0.3">
      <c r="A62" s="267" t="s">
        <v>40</v>
      </c>
      <c r="B62" s="267" t="s">
        <v>41</v>
      </c>
      <c r="C62" s="267" t="s">
        <v>42</v>
      </c>
      <c r="D62" s="276" t="s">
        <v>596</v>
      </c>
    </row>
    <row r="63" spans="1:4" ht="43.2" x14ac:dyDescent="0.3">
      <c r="A63" s="267" t="s">
        <v>43</v>
      </c>
      <c r="B63" s="267" t="s">
        <v>44</v>
      </c>
      <c r="C63" s="267" t="s">
        <v>45</v>
      </c>
      <c r="D63" s="276" t="s">
        <v>596</v>
      </c>
    </row>
    <row r="64" spans="1:4" ht="43.2" x14ac:dyDescent="0.3">
      <c r="A64" s="267" t="s">
        <v>46</v>
      </c>
      <c r="B64" s="267" t="s">
        <v>44</v>
      </c>
      <c r="C64" s="267" t="s">
        <v>47</v>
      </c>
      <c r="D64" s="276" t="s">
        <v>596</v>
      </c>
    </row>
    <row r="65" spans="1:4" ht="43.2" x14ac:dyDescent="0.3">
      <c r="A65" s="267" t="s">
        <v>48</v>
      </c>
      <c r="B65" s="267" t="s">
        <v>49</v>
      </c>
      <c r="C65" s="267" t="s">
        <v>50</v>
      </c>
      <c r="D65" s="276" t="s">
        <v>596</v>
      </c>
    </row>
    <row r="66" spans="1:4" ht="43.2" x14ac:dyDescent="0.3">
      <c r="A66" s="267" t="s">
        <v>51</v>
      </c>
      <c r="B66" s="267" t="s">
        <v>49</v>
      </c>
      <c r="C66" s="267" t="s">
        <v>52</v>
      </c>
      <c r="D66" s="276" t="s">
        <v>596</v>
      </c>
    </row>
    <row r="67" spans="1:4" ht="28.8" x14ac:dyDescent="0.3">
      <c r="A67" s="267" t="s">
        <v>75</v>
      </c>
      <c r="B67" s="267" t="s">
        <v>76</v>
      </c>
      <c r="C67" s="267" t="s">
        <v>77</v>
      </c>
      <c r="D67" s="276" t="s">
        <v>596</v>
      </c>
    </row>
    <row r="68" spans="1:4" ht="28.8" x14ac:dyDescent="0.3">
      <c r="A68" s="267" t="s">
        <v>182</v>
      </c>
      <c r="B68" s="267" t="s">
        <v>183</v>
      </c>
      <c r="C68" s="267" t="s">
        <v>184</v>
      </c>
      <c r="D68" s="276" t="s">
        <v>596</v>
      </c>
    </row>
    <row r="69" spans="1:4" ht="28.8" x14ac:dyDescent="0.3">
      <c r="A69" s="267" t="s">
        <v>185</v>
      </c>
      <c r="B69" s="267" t="s">
        <v>186</v>
      </c>
      <c r="C69" s="267" t="s">
        <v>187</v>
      </c>
      <c r="D69" s="276" t="s">
        <v>596</v>
      </c>
    </row>
    <row r="70" spans="1:4" ht="28.8" x14ac:dyDescent="0.3">
      <c r="A70" s="267" t="s">
        <v>188</v>
      </c>
      <c r="B70" s="267" t="s">
        <v>189</v>
      </c>
      <c r="C70" s="267" t="s">
        <v>190</v>
      </c>
      <c r="D70" s="276" t="s">
        <v>596</v>
      </c>
    </row>
    <row r="71" spans="1:4" ht="28.8" x14ac:dyDescent="0.3">
      <c r="A71" s="267" t="s">
        <v>191</v>
      </c>
      <c r="B71" s="267" t="s">
        <v>192</v>
      </c>
      <c r="C71" s="267" t="s">
        <v>193</v>
      </c>
      <c r="D71" s="276" t="s">
        <v>596</v>
      </c>
    </row>
    <row r="72" spans="1:4" ht="28.8" x14ac:dyDescent="0.3">
      <c r="A72" s="267" t="s">
        <v>533</v>
      </c>
      <c r="B72" s="267" t="s">
        <v>534</v>
      </c>
      <c r="C72" s="267" t="s">
        <v>535</v>
      </c>
      <c r="D72" s="276" t="s">
        <v>596</v>
      </c>
    </row>
    <row r="73" spans="1:4" ht="28.8" x14ac:dyDescent="0.3">
      <c r="A73" s="267" t="s">
        <v>536</v>
      </c>
      <c r="B73" s="267" t="s">
        <v>537</v>
      </c>
      <c r="C73" s="267" t="s">
        <v>535</v>
      </c>
      <c r="D73" s="276" t="s">
        <v>596</v>
      </c>
    </row>
    <row r="74" spans="1:4" ht="28.8" x14ac:dyDescent="0.3">
      <c r="A74" s="267" t="s">
        <v>538</v>
      </c>
      <c r="B74" s="267" t="s">
        <v>537</v>
      </c>
      <c r="C74" s="267" t="s">
        <v>539</v>
      </c>
      <c r="D74" s="276" t="s">
        <v>596</v>
      </c>
    </row>
    <row r="75" spans="1:4" ht="28.8" x14ac:dyDescent="0.3">
      <c r="A75" s="267" t="s">
        <v>540</v>
      </c>
      <c r="B75" s="267" t="s">
        <v>534</v>
      </c>
      <c r="C75" s="267" t="s">
        <v>539</v>
      </c>
      <c r="D75" s="276" t="s">
        <v>596</v>
      </c>
    </row>
    <row r="76" spans="1:4" ht="28.8" x14ac:dyDescent="0.3">
      <c r="A76" s="267" t="s">
        <v>194</v>
      </c>
      <c r="B76" s="267" t="s">
        <v>195</v>
      </c>
      <c r="C76" s="267" t="s">
        <v>196</v>
      </c>
      <c r="D76" s="276" t="s">
        <v>596</v>
      </c>
    </row>
    <row r="77" spans="1:4" ht="28.8" x14ac:dyDescent="0.3">
      <c r="A77" s="267" t="s">
        <v>197</v>
      </c>
      <c r="B77" s="267" t="s">
        <v>198</v>
      </c>
      <c r="C77" s="267" t="s">
        <v>199</v>
      </c>
      <c r="D77" s="276" t="s">
        <v>596</v>
      </c>
    </row>
    <row r="78" spans="1:4" ht="43.2" x14ac:dyDescent="0.3">
      <c r="A78" s="267" t="s">
        <v>200</v>
      </c>
      <c r="B78" s="267" t="s">
        <v>201</v>
      </c>
      <c r="C78" s="267" t="s">
        <v>202</v>
      </c>
      <c r="D78" s="276" t="s">
        <v>596</v>
      </c>
    </row>
    <row r="79" spans="1:4" ht="28.8" x14ac:dyDescent="0.3">
      <c r="A79" s="267" t="s">
        <v>203</v>
      </c>
      <c r="B79" s="267" t="s">
        <v>204</v>
      </c>
      <c r="C79" s="267" t="s">
        <v>205</v>
      </c>
      <c r="D79" s="276" t="s">
        <v>596</v>
      </c>
    </row>
    <row r="80" spans="1:4" ht="57.6" x14ac:dyDescent="0.3">
      <c r="A80" s="267" t="s">
        <v>227</v>
      </c>
      <c r="B80" s="267" t="s">
        <v>228</v>
      </c>
      <c r="C80" s="267" t="s">
        <v>229</v>
      </c>
      <c r="D80" s="276" t="s">
        <v>596</v>
      </c>
    </row>
    <row r="81" spans="1:4" ht="57.6" x14ac:dyDescent="0.3">
      <c r="A81" s="267" t="s">
        <v>230</v>
      </c>
      <c r="B81" s="267" t="s">
        <v>231</v>
      </c>
      <c r="C81" s="267" t="s">
        <v>232</v>
      </c>
      <c r="D81" s="276" t="s">
        <v>596</v>
      </c>
    </row>
    <row r="82" spans="1:4" ht="57.6" x14ac:dyDescent="0.3">
      <c r="A82" s="267" t="s">
        <v>233</v>
      </c>
      <c r="B82" s="267" t="s">
        <v>234</v>
      </c>
      <c r="C82" s="267" t="s">
        <v>235</v>
      </c>
      <c r="D82" s="276" t="s">
        <v>596</v>
      </c>
    </row>
    <row r="83" spans="1:4" ht="57.6" x14ac:dyDescent="0.3">
      <c r="A83" s="267" t="s">
        <v>236</v>
      </c>
      <c r="B83" s="267" t="s">
        <v>237</v>
      </c>
      <c r="C83" s="267" t="s">
        <v>238</v>
      </c>
      <c r="D83" s="276" t="s">
        <v>596</v>
      </c>
    </row>
    <row r="84" spans="1:4" ht="28.8" x14ac:dyDescent="0.3">
      <c r="A84" s="267" t="s">
        <v>435</v>
      </c>
      <c r="B84" s="267" t="s">
        <v>436</v>
      </c>
      <c r="C84" s="267" t="s">
        <v>437</v>
      </c>
      <c r="D84" s="276" t="s">
        <v>596</v>
      </c>
    </row>
    <row r="85" spans="1:4" ht="28.8" x14ac:dyDescent="0.3">
      <c r="A85" s="267" t="s">
        <v>439</v>
      </c>
      <c r="B85" s="267" t="s">
        <v>440</v>
      </c>
      <c r="C85" s="267" t="s">
        <v>441</v>
      </c>
      <c r="D85" s="276" t="s">
        <v>596</v>
      </c>
    </row>
    <row r="86" spans="1:4" ht="28.8" x14ac:dyDescent="0.3">
      <c r="A86" s="267" t="s">
        <v>442</v>
      </c>
      <c r="B86" s="267" t="s">
        <v>443</v>
      </c>
      <c r="C86" s="267" t="s">
        <v>437</v>
      </c>
      <c r="D86" s="276" t="s">
        <v>596</v>
      </c>
    </row>
    <row r="87" spans="1:4" ht="28.8" x14ac:dyDescent="0.3">
      <c r="A87" s="267" t="s">
        <v>444</v>
      </c>
      <c r="B87" s="267" t="s">
        <v>445</v>
      </c>
      <c r="C87" s="267" t="s">
        <v>446</v>
      </c>
      <c r="D87" s="276" t="s">
        <v>596</v>
      </c>
    </row>
    <row r="88" spans="1:4" ht="28.8" x14ac:dyDescent="0.3">
      <c r="A88" s="267" t="s">
        <v>395</v>
      </c>
      <c r="B88" s="267" t="s">
        <v>396</v>
      </c>
      <c r="C88" s="267" t="s">
        <v>397</v>
      </c>
      <c r="D88" s="276" t="s">
        <v>596</v>
      </c>
    </row>
    <row r="89" spans="1:4" ht="28.8" x14ac:dyDescent="0.3">
      <c r="A89" s="267" t="s">
        <v>398</v>
      </c>
      <c r="B89" s="267" t="s">
        <v>399</v>
      </c>
      <c r="C89" s="267" t="s">
        <v>400</v>
      </c>
      <c r="D89" s="276" t="s">
        <v>596</v>
      </c>
    </row>
    <row r="90" spans="1:4" ht="28.8" x14ac:dyDescent="0.3">
      <c r="A90" s="267" t="s">
        <v>401</v>
      </c>
      <c r="B90" s="267" t="s">
        <v>402</v>
      </c>
      <c r="C90" s="267" t="s">
        <v>403</v>
      </c>
      <c r="D90" s="276" t="s">
        <v>596</v>
      </c>
    </row>
    <row r="91" spans="1:4" ht="28.8" x14ac:dyDescent="0.3">
      <c r="A91" s="267" t="s">
        <v>404</v>
      </c>
      <c r="B91" s="267" t="s">
        <v>405</v>
      </c>
      <c r="C91" s="267" t="s">
        <v>406</v>
      </c>
      <c r="D91" s="276" t="s">
        <v>596</v>
      </c>
    </row>
    <row r="92" spans="1:4" ht="28.8" x14ac:dyDescent="0.3">
      <c r="A92" s="267" t="s">
        <v>407</v>
      </c>
      <c r="B92" s="267" t="s">
        <v>408</v>
      </c>
      <c r="C92" s="267" t="s">
        <v>409</v>
      </c>
      <c r="D92" s="276" t="s">
        <v>596</v>
      </c>
    </row>
    <row r="93" spans="1:4" ht="28.8" x14ac:dyDescent="0.3">
      <c r="A93" s="267" t="s">
        <v>410</v>
      </c>
      <c r="B93" s="267" t="s">
        <v>411</v>
      </c>
      <c r="C93" s="267" t="s">
        <v>412</v>
      </c>
      <c r="D93" s="276" t="s">
        <v>596</v>
      </c>
    </row>
    <row r="94" spans="1:4" ht="28.8" x14ac:dyDescent="0.3">
      <c r="A94" s="267" t="s">
        <v>413</v>
      </c>
      <c r="B94" s="267" t="s">
        <v>396</v>
      </c>
      <c r="C94" s="267" t="s">
        <v>414</v>
      </c>
      <c r="D94" s="276" t="s">
        <v>596</v>
      </c>
    </row>
    <row r="95" spans="1:4" ht="28.8" x14ac:dyDescent="0.3">
      <c r="A95" s="267" t="s">
        <v>24</v>
      </c>
      <c r="B95" s="267" t="s">
        <v>25</v>
      </c>
      <c r="C95" s="267" t="s">
        <v>26</v>
      </c>
      <c r="D95" s="276" t="s">
        <v>596</v>
      </c>
    </row>
    <row r="96" spans="1:4" ht="28.8" x14ac:dyDescent="0.3">
      <c r="A96" s="267" t="s">
        <v>579</v>
      </c>
      <c r="B96" s="267" t="s">
        <v>28</v>
      </c>
      <c r="C96" s="267" t="s">
        <v>29</v>
      </c>
      <c r="D96" s="276" t="s">
        <v>596</v>
      </c>
    </row>
    <row r="97" spans="1:4" x14ac:dyDescent="0.3">
      <c r="A97" s="267" t="s">
        <v>53</v>
      </c>
      <c r="B97" s="267" t="s">
        <v>54</v>
      </c>
      <c r="C97" s="267" t="s">
        <v>55</v>
      </c>
      <c r="D97" s="276" t="s">
        <v>596</v>
      </c>
    </row>
    <row r="98" spans="1:4" ht="28.8" x14ac:dyDescent="0.3">
      <c r="A98" s="267" t="s">
        <v>56</v>
      </c>
      <c r="B98" s="267" t="s">
        <v>57</v>
      </c>
      <c r="C98" s="267" t="s">
        <v>58</v>
      </c>
      <c r="D98" s="276" t="s">
        <v>596</v>
      </c>
    </row>
    <row r="99" spans="1:4" x14ac:dyDescent="0.3">
      <c r="A99" s="267" t="s">
        <v>59</v>
      </c>
      <c r="B99" s="267" t="s">
        <v>60</v>
      </c>
      <c r="C99" s="267" t="s">
        <v>61</v>
      </c>
      <c r="D99" s="276" t="s">
        <v>596</v>
      </c>
    </row>
    <row r="100" spans="1:4" ht="28.8" x14ac:dyDescent="0.3">
      <c r="A100" s="267" t="s">
        <v>126</v>
      </c>
      <c r="B100" s="267" t="s">
        <v>127</v>
      </c>
      <c r="C100" s="267" t="s">
        <v>128</v>
      </c>
      <c r="D100" s="276" t="s">
        <v>596</v>
      </c>
    </row>
    <row r="101" spans="1:4" ht="28.8" x14ac:dyDescent="0.3">
      <c r="A101" s="267" t="s">
        <v>130</v>
      </c>
      <c r="B101" s="267" t="s">
        <v>131</v>
      </c>
      <c r="C101" s="267" t="s">
        <v>132</v>
      </c>
      <c r="D101" s="276" t="s">
        <v>596</v>
      </c>
    </row>
    <row r="102" spans="1:4" ht="28.8" x14ac:dyDescent="0.3">
      <c r="A102" s="267" t="s">
        <v>133</v>
      </c>
      <c r="B102" s="267" t="s">
        <v>134</v>
      </c>
      <c r="C102" s="267" t="s">
        <v>135</v>
      </c>
      <c r="D102" s="276" t="s">
        <v>596</v>
      </c>
    </row>
    <row r="103" spans="1:4" ht="28.8" x14ac:dyDescent="0.3">
      <c r="A103" s="267" t="s">
        <v>136</v>
      </c>
      <c r="B103" s="267" t="s">
        <v>137</v>
      </c>
      <c r="C103" s="267" t="s">
        <v>138</v>
      </c>
      <c r="D103" s="276" t="s">
        <v>596</v>
      </c>
    </row>
    <row r="104" spans="1:4" ht="28.8" x14ac:dyDescent="0.3">
      <c r="A104" s="267" t="s">
        <v>286</v>
      </c>
      <c r="B104" s="267" t="s">
        <v>287</v>
      </c>
      <c r="C104" s="267" t="s">
        <v>288</v>
      </c>
      <c r="D104" s="276" t="s">
        <v>596</v>
      </c>
    </row>
    <row r="105" spans="1:4" ht="28.8" x14ac:dyDescent="0.3">
      <c r="A105" s="267" t="s">
        <v>289</v>
      </c>
      <c r="B105" s="267" t="s">
        <v>290</v>
      </c>
      <c r="C105" s="267" t="s">
        <v>291</v>
      </c>
      <c r="D105" s="276" t="s">
        <v>596</v>
      </c>
    </row>
    <row r="106" spans="1:4" ht="28.8" x14ac:dyDescent="0.3">
      <c r="A106" s="267" t="s">
        <v>292</v>
      </c>
      <c r="B106" s="267" t="s">
        <v>293</v>
      </c>
      <c r="C106" s="267" t="s">
        <v>294</v>
      </c>
      <c r="D106" s="276" t="s">
        <v>596</v>
      </c>
    </row>
    <row r="107" spans="1:4" ht="43.2" x14ac:dyDescent="0.3">
      <c r="A107" s="267" t="s">
        <v>295</v>
      </c>
      <c r="B107" s="267" t="s">
        <v>296</v>
      </c>
      <c r="C107" s="267" t="s">
        <v>297</v>
      </c>
      <c r="D107" s="276" t="s">
        <v>596</v>
      </c>
    </row>
    <row r="108" spans="1:4" ht="43.2" x14ac:dyDescent="0.3">
      <c r="A108" s="267" t="s">
        <v>322</v>
      </c>
      <c r="B108" s="267" t="s">
        <v>323</v>
      </c>
      <c r="C108" s="267" t="s">
        <v>324</v>
      </c>
      <c r="D108" s="276" t="s">
        <v>596</v>
      </c>
    </row>
    <row r="109" spans="1:4" ht="43.2" x14ac:dyDescent="0.3">
      <c r="A109" s="267" t="s">
        <v>325</v>
      </c>
      <c r="B109" s="267" t="s">
        <v>326</v>
      </c>
      <c r="C109" s="267" t="s">
        <v>327</v>
      </c>
      <c r="D109" s="276" t="s">
        <v>596</v>
      </c>
    </row>
    <row r="110" spans="1:4" ht="43.2" x14ac:dyDescent="0.3">
      <c r="A110" s="267" t="s">
        <v>328</v>
      </c>
      <c r="B110" s="267" t="s">
        <v>329</v>
      </c>
      <c r="C110" s="267" t="s">
        <v>330</v>
      </c>
      <c r="D110" s="276" t="s">
        <v>596</v>
      </c>
    </row>
    <row r="111" spans="1:4" ht="43.2" x14ac:dyDescent="0.3">
      <c r="A111" s="267" t="s">
        <v>331</v>
      </c>
      <c r="B111" s="267" t="s">
        <v>332</v>
      </c>
      <c r="C111" s="267" t="s">
        <v>333</v>
      </c>
      <c r="D111" s="276" t="s">
        <v>596</v>
      </c>
    </row>
    <row r="112" spans="1:4" ht="43.2" x14ac:dyDescent="0.3">
      <c r="A112" s="267" t="s">
        <v>155</v>
      </c>
      <c r="B112" s="267" t="s">
        <v>156</v>
      </c>
      <c r="C112" s="267" t="s">
        <v>157</v>
      </c>
      <c r="D112" s="276" t="s">
        <v>596</v>
      </c>
    </row>
    <row r="113" spans="1:4" ht="43.2" x14ac:dyDescent="0.3">
      <c r="A113" s="267" t="s">
        <v>158</v>
      </c>
      <c r="B113" s="267" t="s">
        <v>159</v>
      </c>
      <c r="C113" s="267" t="s">
        <v>160</v>
      </c>
      <c r="D113" s="276" t="s">
        <v>596</v>
      </c>
    </row>
    <row r="114" spans="1:4" ht="43.2" x14ac:dyDescent="0.3">
      <c r="A114" s="267" t="s">
        <v>161</v>
      </c>
      <c r="B114" s="267" t="s">
        <v>162</v>
      </c>
      <c r="C114" s="267" t="s">
        <v>163</v>
      </c>
      <c r="D114" s="276" t="s">
        <v>596</v>
      </c>
    </row>
    <row r="115" spans="1:4" ht="43.2" x14ac:dyDescent="0.3">
      <c r="A115" s="267" t="s">
        <v>164</v>
      </c>
      <c r="B115" s="267" t="s">
        <v>165</v>
      </c>
      <c r="C115" s="267" t="s">
        <v>166</v>
      </c>
      <c r="D115" s="276" t="s">
        <v>596</v>
      </c>
    </row>
    <row r="116" spans="1:4" ht="43.2" x14ac:dyDescent="0.3">
      <c r="A116" s="267" t="s">
        <v>142</v>
      </c>
      <c r="B116" s="267" t="s">
        <v>143</v>
      </c>
      <c r="C116" s="267" t="s">
        <v>144</v>
      </c>
      <c r="D116" s="276" t="s">
        <v>596</v>
      </c>
    </row>
    <row r="117" spans="1:4" ht="43.2" x14ac:dyDescent="0.3">
      <c r="A117" s="267" t="s">
        <v>146</v>
      </c>
      <c r="B117" s="267" t="s">
        <v>147</v>
      </c>
      <c r="C117" s="267" t="s">
        <v>148</v>
      </c>
      <c r="D117" s="276" t="s">
        <v>596</v>
      </c>
    </row>
    <row r="118" spans="1:4" ht="43.2" x14ac:dyDescent="0.3">
      <c r="A118" s="267" t="s">
        <v>149</v>
      </c>
      <c r="B118" s="267" t="s">
        <v>150</v>
      </c>
      <c r="C118" s="267" t="s">
        <v>151</v>
      </c>
      <c r="D118" s="276" t="s">
        <v>596</v>
      </c>
    </row>
    <row r="119" spans="1:4" ht="43.2" x14ac:dyDescent="0.3">
      <c r="A119" s="267" t="s">
        <v>152</v>
      </c>
      <c r="B119" s="267" t="s">
        <v>153</v>
      </c>
      <c r="C119" s="267" t="s">
        <v>154</v>
      </c>
      <c r="D119" s="276" t="s">
        <v>596</v>
      </c>
    </row>
    <row r="120" spans="1:4" ht="28.8" x14ac:dyDescent="0.3">
      <c r="A120" s="267" t="s">
        <v>167</v>
      </c>
      <c r="B120" s="267" t="s">
        <v>168</v>
      </c>
      <c r="C120" s="267" t="s">
        <v>169</v>
      </c>
      <c r="D120" s="276" t="s">
        <v>596</v>
      </c>
    </row>
    <row r="121" spans="1:4" ht="28.8" x14ac:dyDescent="0.3">
      <c r="A121" s="267" t="s">
        <v>170</v>
      </c>
      <c r="B121" s="267" t="s">
        <v>171</v>
      </c>
      <c r="C121" s="267" t="s">
        <v>172</v>
      </c>
      <c r="D121" s="276" t="s">
        <v>596</v>
      </c>
    </row>
    <row r="122" spans="1:4" ht="28.8" x14ac:dyDescent="0.3">
      <c r="A122" s="267" t="s">
        <v>173</v>
      </c>
      <c r="B122" s="267" t="s">
        <v>174</v>
      </c>
      <c r="C122" s="267" t="s">
        <v>175</v>
      </c>
      <c r="D122" s="276" t="s">
        <v>596</v>
      </c>
    </row>
    <row r="123" spans="1:4" ht="28.8" x14ac:dyDescent="0.3">
      <c r="A123" s="267" t="s">
        <v>176</v>
      </c>
      <c r="B123" s="267" t="s">
        <v>177</v>
      </c>
      <c r="C123" s="267" t="s">
        <v>178</v>
      </c>
      <c r="D123" s="276" t="s">
        <v>596</v>
      </c>
    </row>
    <row r="124" spans="1:4" ht="43.2" x14ac:dyDescent="0.3">
      <c r="A124" s="267" t="s">
        <v>586</v>
      </c>
      <c r="B124" s="267" t="s">
        <v>587</v>
      </c>
      <c r="C124" s="267" t="s">
        <v>588</v>
      </c>
      <c r="D124" s="276" t="s">
        <v>596</v>
      </c>
    </row>
    <row r="125" spans="1:4" ht="43.2" x14ac:dyDescent="0.3">
      <c r="A125" s="267" t="s">
        <v>589</v>
      </c>
      <c r="B125" s="267" t="s">
        <v>590</v>
      </c>
      <c r="C125" s="267" t="s">
        <v>591</v>
      </c>
      <c r="D125" s="276" t="s">
        <v>596</v>
      </c>
    </row>
    <row r="126" spans="1:4" ht="43.2" x14ac:dyDescent="0.3">
      <c r="A126" s="267" t="s">
        <v>334</v>
      </c>
      <c r="B126" s="267" t="s">
        <v>335</v>
      </c>
      <c r="C126" s="267" t="s">
        <v>336</v>
      </c>
      <c r="D126" s="276" t="s">
        <v>596</v>
      </c>
    </row>
    <row r="127" spans="1:4" ht="43.2" x14ac:dyDescent="0.3">
      <c r="A127" s="267" t="s">
        <v>337</v>
      </c>
      <c r="B127" s="267" t="s">
        <v>338</v>
      </c>
      <c r="C127" s="267" t="s">
        <v>339</v>
      </c>
      <c r="D127" s="276" t="s">
        <v>596</v>
      </c>
    </row>
    <row r="128" spans="1:4" ht="43.2" x14ac:dyDescent="0.3">
      <c r="A128" s="267" t="s">
        <v>340</v>
      </c>
      <c r="B128" s="267" t="s">
        <v>341</v>
      </c>
      <c r="C128" s="267" t="s">
        <v>342</v>
      </c>
      <c r="D128" s="276" t="s">
        <v>596</v>
      </c>
    </row>
    <row r="129" spans="1:4" ht="43.2" x14ac:dyDescent="0.3">
      <c r="A129" s="267" t="s">
        <v>343</v>
      </c>
      <c r="B129" s="267" t="s">
        <v>344</v>
      </c>
      <c r="C129" s="267" t="s">
        <v>345</v>
      </c>
      <c r="D129" s="276" t="s">
        <v>596</v>
      </c>
    </row>
    <row r="130" spans="1:4" ht="28.8" x14ac:dyDescent="0.3">
      <c r="A130" s="267" t="s">
        <v>78</v>
      </c>
      <c r="B130" s="267" t="s">
        <v>79</v>
      </c>
      <c r="C130" s="267" t="s">
        <v>80</v>
      </c>
      <c r="D130" s="276" t="s">
        <v>596</v>
      </c>
    </row>
    <row r="131" spans="1:4" ht="28.8" x14ac:dyDescent="0.3">
      <c r="A131" s="267" t="s">
        <v>82</v>
      </c>
      <c r="B131" s="267" t="s">
        <v>83</v>
      </c>
      <c r="C131" s="267" t="s">
        <v>84</v>
      </c>
      <c r="D131" s="276" t="s">
        <v>596</v>
      </c>
    </row>
    <row r="132" spans="1:4" ht="28.8" x14ac:dyDescent="0.3">
      <c r="A132" s="267" t="s">
        <v>85</v>
      </c>
      <c r="B132" s="267" t="s">
        <v>86</v>
      </c>
      <c r="C132" s="267" t="s">
        <v>87</v>
      </c>
      <c r="D132" s="276" t="s">
        <v>596</v>
      </c>
    </row>
    <row r="133" spans="1:4" ht="43.2" x14ac:dyDescent="0.3">
      <c r="A133" s="267" t="s">
        <v>88</v>
      </c>
      <c r="B133" s="267" t="s">
        <v>89</v>
      </c>
      <c r="C133" s="267" t="s">
        <v>90</v>
      </c>
      <c r="D133" s="276" t="s">
        <v>596</v>
      </c>
    </row>
    <row r="134" spans="1:4" ht="43.2" x14ac:dyDescent="0.3">
      <c r="A134" s="267" t="s">
        <v>179</v>
      </c>
      <c r="B134" s="267" t="s">
        <v>180</v>
      </c>
      <c r="C134" s="267" t="s">
        <v>181</v>
      </c>
      <c r="D134" s="276" t="s">
        <v>596</v>
      </c>
    </row>
    <row r="135" spans="1:4" ht="28.8" x14ac:dyDescent="0.3">
      <c r="A135" s="267" t="s">
        <v>239</v>
      </c>
      <c r="B135" s="267" t="s">
        <v>240</v>
      </c>
      <c r="C135" s="267" t="s">
        <v>241</v>
      </c>
      <c r="D135" s="276" t="s">
        <v>596</v>
      </c>
    </row>
    <row r="136" spans="1:4" ht="28.8" x14ac:dyDescent="0.3">
      <c r="A136" s="267" t="s">
        <v>242</v>
      </c>
      <c r="B136" s="267" t="s">
        <v>243</v>
      </c>
      <c r="C136" s="267" t="s">
        <v>244</v>
      </c>
      <c r="D136" s="276" t="s">
        <v>596</v>
      </c>
    </row>
    <row r="137" spans="1:4" ht="28.8" x14ac:dyDescent="0.3">
      <c r="A137" s="267" t="s">
        <v>245</v>
      </c>
      <c r="B137" s="267" t="s">
        <v>246</v>
      </c>
      <c r="C137" s="267" t="s">
        <v>247</v>
      </c>
      <c r="D137" s="276" t="s">
        <v>596</v>
      </c>
    </row>
    <row r="138" spans="1:4" ht="28.8" x14ac:dyDescent="0.3">
      <c r="A138" s="267" t="s">
        <v>248</v>
      </c>
      <c r="B138" s="267" t="s">
        <v>249</v>
      </c>
      <c r="C138" s="267" t="s">
        <v>250</v>
      </c>
      <c r="D138" s="276" t="s">
        <v>596</v>
      </c>
    </row>
    <row r="139" spans="1:4" ht="28.8" x14ac:dyDescent="0.3">
      <c r="A139" s="267" t="s">
        <v>310</v>
      </c>
      <c r="B139" s="267" t="s">
        <v>311</v>
      </c>
      <c r="C139" s="267" t="s">
        <v>312</v>
      </c>
      <c r="D139" s="276" t="s">
        <v>596</v>
      </c>
    </row>
    <row r="140" spans="1:4" ht="28.8" x14ac:dyDescent="0.3">
      <c r="A140" s="267" t="s">
        <v>313</v>
      </c>
      <c r="B140" s="267" t="s">
        <v>314</v>
      </c>
      <c r="C140" s="267" t="s">
        <v>315</v>
      </c>
      <c r="D140" s="276" t="s">
        <v>596</v>
      </c>
    </row>
    <row r="141" spans="1:4" ht="28.8" x14ac:dyDescent="0.3">
      <c r="A141" s="267" t="s">
        <v>316</v>
      </c>
      <c r="B141" s="267" t="s">
        <v>317</v>
      </c>
      <c r="C141" s="267" t="s">
        <v>318</v>
      </c>
      <c r="D141" s="276" t="s">
        <v>596</v>
      </c>
    </row>
    <row r="142" spans="1:4" ht="43.2" x14ac:dyDescent="0.3">
      <c r="A142" s="267" t="s">
        <v>319</v>
      </c>
      <c r="B142" s="267" t="s">
        <v>320</v>
      </c>
      <c r="C142" s="267" t="s">
        <v>321</v>
      </c>
      <c r="D142" s="276" t="s">
        <v>596</v>
      </c>
    </row>
    <row r="143" spans="1:4" ht="43.2" x14ac:dyDescent="0.3">
      <c r="A143" s="267" t="s">
        <v>580</v>
      </c>
      <c r="B143" s="267" t="s">
        <v>581</v>
      </c>
      <c r="C143" s="267" t="s">
        <v>582</v>
      </c>
      <c r="D143" s="276" t="s">
        <v>596</v>
      </c>
    </row>
    <row r="144" spans="1:4" ht="43.2" x14ac:dyDescent="0.3">
      <c r="A144" s="20" t="s">
        <v>583</v>
      </c>
      <c r="B144" s="20" t="s">
        <v>584</v>
      </c>
      <c r="C144" s="20" t="s">
        <v>585</v>
      </c>
      <c r="D144" s="276" t="s">
        <v>596</v>
      </c>
    </row>
    <row r="145" spans="1:4" ht="43.2" x14ac:dyDescent="0.3">
      <c r="A145" s="20" t="s">
        <v>379</v>
      </c>
      <c r="B145" s="20" t="s">
        <v>380</v>
      </c>
      <c r="C145" s="20" t="s">
        <v>381</v>
      </c>
      <c r="D145" s="276" t="s">
        <v>596</v>
      </c>
    </row>
    <row r="146" spans="1:4" x14ac:dyDescent="0.3">
      <c r="A146" t="s">
        <v>386</v>
      </c>
      <c r="B146" t="s">
        <v>387</v>
      </c>
      <c r="C146" t="s">
        <v>388</v>
      </c>
      <c r="D146" s="276" t="s">
        <v>596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30FF-D366-42C5-8FFD-D8481A3C3254}">
  <dimension ref="A1:E21"/>
  <sheetViews>
    <sheetView workbookViewId="0">
      <selection sqref="A1:XFD1"/>
    </sheetView>
  </sheetViews>
  <sheetFormatPr defaultRowHeight="14.4" x14ac:dyDescent="0.3"/>
  <cols>
    <col min="1" max="1" width="92.44140625" customWidth="1"/>
    <col min="2" max="2" width="3.109375" customWidth="1"/>
  </cols>
  <sheetData>
    <row r="1" spans="1:1" ht="20.100000000000001" customHeight="1" x14ac:dyDescent="0.3">
      <c r="A1" s="14" t="s">
        <v>19</v>
      </c>
    </row>
    <row r="2" spans="1:1" ht="20.100000000000001" customHeight="1" x14ac:dyDescent="0.3">
      <c r="A2" s="262" t="s">
        <v>578</v>
      </c>
    </row>
    <row r="3" spans="1:1" ht="20.100000000000001" customHeight="1" x14ac:dyDescent="0.3">
      <c r="A3" s="262" t="s">
        <v>556</v>
      </c>
    </row>
    <row r="4" spans="1:1" ht="20.100000000000001" customHeight="1" x14ac:dyDescent="0.3">
      <c r="A4" s="262" t="s">
        <v>557</v>
      </c>
    </row>
    <row r="5" spans="1:1" ht="20.100000000000001" customHeight="1" x14ac:dyDescent="0.3">
      <c r="A5" s="14" t="s">
        <v>20</v>
      </c>
    </row>
    <row r="6" spans="1:1" ht="20.100000000000001" customHeight="1" x14ac:dyDescent="0.3">
      <c r="A6" s="14" t="s">
        <v>550</v>
      </c>
    </row>
    <row r="7" spans="1:1" ht="39" customHeight="1" x14ac:dyDescent="0.3">
      <c r="A7" s="14" t="s">
        <v>23</v>
      </c>
    </row>
    <row r="8" spans="1:1" ht="36" customHeight="1" x14ac:dyDescent="0.3">
      <c r="A8" s="14" t="s">
        <v>551</v>
      </c>
    </row>
    <row r="9" spans="1:1" ht="20.25" customHeight="1" x14ac:dyDescent="0.3">
      <c r="A9" s="14" t="s">
        <v>552</v>
      </c>
    </row>
    <row r="10" spans="1:1" ht="60.75" customHeight="1" x14ac:dyDescent="0.3">
      <c r="A10" s="14" t="s">
        <v>544</v>
      </c>
    </row>
    <row r="11" spans="1:1" ht="61.5" customHeight="1" x14ac:dyDescent="0.3">
      <c r="A11" s="14" t="s">
        <v>22</v>
      </c>
    </row>
    <row r="12" spans="1:1" ht="45" customHeight="1" x14ac:dyDescent="0.3">
      <c r="A12" s="14" t="s">
        <v>558</v>
      </c>
    </row>
    <row r="13" spans="1:1" ht="29.25" customHeight="1" x14ac:dyDescent="0.3">
      <c r="A13" s="14" t="s">
        <v>21</v>
      </c>
    </row>
    <row r="14" spans="1:1" ht="31.5" customHeight="1" x14ac:dyDescent="0.3">
      <c r="A14" s="16" t="s">
        <v>427</v>
      </c>
    </row>
    <row r="15" spans="1:1" ht="28.8" x14ac:dyDescent="0.3">
      <c r="A15" s="14" t="s">
        <v>428</v>
      </c>
    </row>
    <row r="16" spans="1:1" ht="45" customHeight="1" x14ac:dyDescent="0.3">
      <c r="A16" s="262" t="s">
        <v>559</v>
      </c>
    </row>
    <row r="17" spans="1:5" ht="84.75" customHeight="1" x14ac:dyDescent="0.3">
      <c r="A17" s="14" t="s">
        <v>429</v>
      </c>
    </row>
    <row r="18" spans="1:5" ht="24.75" customHeight="1" x14ac:dyDescent="0.3">
      <c r="A18" s="17" t="s">
        <v>430</v>
      </c>
      <c r="D18" t="s">
        <v>560</v>
      </c>
      <c r="E18" t="s">
        <v>561</v>
      </c>
    </row>
    <row r="19" spans="1:5" x14ac:dyDescent="0.3">
      <c r="A19" s="14" t="s">
        <v>423</v>
      </c>
      <c r="D19">
        <f>25/6076</f>
        <v>4.1145490454246219E-3</v>
      </c>
      <c r="E19">
        <v>25</v>
      </c>
    </row>
    <row r="20" spans="1:5" x14ac:dyDescent="0.3">
      <c r="A20" s="14" t="s">
        <v>424</v>
      </c>
      <c r="D20">
        <f>50/6076</f>
        <v>8.2290980908492437E-3</v>
      </c>
      <c r="E20">
        <v>50</v>
      </c>
    </row>
    <row r="21" spans="1:5" x14ac:dyDescent="0.3">
      <c r="A21" s="14" t="s">
        <v>425</v>
      </c>
      <c r="D21">
        <f>500/6076</f>
        <v>8.2290980908492434E-2</v>
      </c>
      <c r="E21">
        <v>500</v>
      </c>
    </row>
  </sheetData>
  <printOptions horizontalCentered="1" verticalCentered="1"/>
  <pageMargins left="0.7" right="0.2" top="0.2" bottom="0.2"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98429-63C2-4378-9385-72AEEACA13FA}">
  <dimension ref="A1:A9"/>
  <sheetViews>
    <sheetView topLeftCell="A3" workbookViewId="0">
      <selection activeCell="S144" sqref="S144:T144"/>
    </sheetView>
  </sheetViews>
  <sheetFormatPr defaultRowHeight="14.4" x14ac:dyDescent="0.3"/>
  <cols>
    <col min="1" max="1" width="111" customWidth="1"/>
  </cols>
  <sheetData>
    <row r="1" spans="1:1" x14ac:dyDescent="0.3">
      <c r="A1" t="s">
        <v>431</v>
      </c>
    </row>
    <row r="2" spans="1:1" ht="27" customHeight="1" x14ac:dyDescent="0.3">
      <c r="A2" t="s">
        <v>432</v>
      </c>
    </row>
    <row r="3" spans="1:1" ht="26.25" customHeight="1" x14ac:dyDescent="0.3">
      <c r="A3" s="4" t="s">
        <v>547</v>
      </c>
    </row>
    <row r="4" spans="1:1" ht="25.5" customHeight="1" x14ac:dyDescent="0.3">
      <c r="A4" s="257" t="s">
        <v>548</v>
      </c>
    </row>
    <row r="5" spans="1:1" ht="25.5" customHeight="1" x14ac:dyDescent="0.3">
      <c r="A5" s="258" t="s">
        <v>549</v>
      </c>
    </row>
    <row r="6" spans="1:1" ht="25.5" customHeight="1" x14ac:dyDescent="0.3">
      <c r="A6" s="259" t="s">
        <v>554</v>
      </c>
    </row>
    <row r="7" spans="1:1" ht="25.5" customHeight="1" x14ac:dyDescent="0.3">
      <c r="A7" s="260" t="s">
        <v>553</v>
      </c>
    </row>
    <row r="8" spans="1:1" ht="30" customHeight="1" x14ac:dyDescent="0.3">
      <c r="A8" s="4" t="s">
        <v>555</v>
      </c>
    </row>
    <row r="9" spans="1:1" x14ac:dyDescent="0.3">
      <c r="A9" t="s">
        <v>562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066C-F31F-49D9-A45D-E21B8C337827}">
  <dimension ref="A1:Z170"/>
  <sheetViews>
    <sheetView workbookViewId="0">
      <selection activeCell="S144" sqref="S144:T144"/>
    </sheetView>
  </sheetViews>
  <sheetFormatPr defaultRowHeight="14.4" x14ac:dyDescent="0.3"/>
  <cols>
    <col min="2" max="2" width="10.44140625" customWidth="1"/>
    <col min="3" max="3" width="14.88671875" customWidth="1"/>
    <col min="5" max="5" width="10.6640625" customWidth="1"/>
    <col min="10" max="10" width="12" customWidth="1"/>
    <col min="11" max="21" width="0" hidden="1" customWidth="1"/>
  </cols>
  <sheetData>
    <row r="1" spans="1:26" ht="37.799999999999997" thickTop="1" thickBot="1" x14ac:dyDescent="0.35">
      <c r="B1" s="400" t="s">
        <v>541</v>
      </c>
      <c r="C1" s="401"/>
      <c r="D1" s="401"/>
      <c r="E1" s="401"/>
      <c r="F1" s="401"/>
      <c r="G1" s="401"/>
      <c r="H1" s="401"/>
      <c r="I1" s="401"/>
      <c r="J1" s="401"/>
      <c r="K1" s="249"/>
      <c r="L1" s="374" t="s">
        <v>447</v>
      </c>
      <c r="M1" s="375"/>
      <c r="N1" s="375"/>
      <c r="O1" s="375"/>
      <c r="P1" s="375"/>
      <c r="Q1" s="375"/>
      <c r="R1" s="375"/>
      <c r="S1" s="376"/>
      <c r="T1" s="26"/>
      <c r="U1" s="26"/>
      <c r="V1" s="27"/>
      <c r="W1" s="28"/>
      <c r="X1" s="28"/>
      <c r="Y1" s="28"/>
      <c r="Z1" s="26"/>
    </row>
    <row r="2" spans="1:26" ht="15.6" thickTop="1" thickBot="1" x14ac:dyDescent="0.35">
      <c r="B2" s="29" t="s">
        <v>448</v>
      </c>
      <c r="C2" s="30" t="s">
        <v>449</v>
      </c>
      <c r="D2" s="30" t="s">
        <v>450</v>
      </c>
      <c r="E2" s="31" t="s">
        <v>451</v>
      </c>
      <c r="F2" s="377"/>
      <c r="G2" s="378"/>
      <c r="H2" s="30" t="s">
        <v>452</v>
      </c>
      <c r="I2" s="30" t="s">
        <v>453</v>
      </c>
      <c r="J2" s="32" t="s">
        <v>454</v>
      </c>
      <c r="K2" s="33" t="s">
        <v>455</v>
      </c>
      <c r="L2" s="34"/>
      <c r="M2" s="34"/>
      <c r="N2" s="34"/>
      <c r="O2" s="34"/>
      <c r="P2" s="34"/>
      <c r="Q2" s="34"/>
      <c r="R2" s="34"/>
      <c r="S2" s="34"/>
      <c r="T2" s="35"/>
      <c r="U2" s="26"/>
      <c r="V2" s="27"/>
      <c r="W2" s="28"/>
      <c r="X2" s="28"/>
      <c r="Y2" s="28"/>
      <c r="Z2" s="26"/>
    </row>
    <row r="3" spans="1:26" ht="21.6" thickBot="1" x14ac:dyDescent="0.35">
      <c r="A3" s="36"/>
      <c r="B3" s="37">
        <v>2</v>
      </c>
      <c r="C3" s="38">
        <f>IF(B3=0,0,IF(B3=1,25,IF(B3=2,50,IF(B3=3,500,0))))</f>
        <v>50</v>
      </c>
      <c r="D3" s="39">
        <v>8</v>
      </c>
      <c r="E3" s="39">
        <v>0</v>
      </c>
      <c r="F3" s="379"/>
      <c r="G3" s="378"/>
      <c r="H3" s="39">
        <v>0</v>
      </c>
      <c r="I3" s="39">
        <v>0</v>
      </c>
      <c r="J3" s="39">
        <v>0</v>
      </c>
      <c r="K3" s="40">
        <f>IF(J3&lt;0,"",(J3+I3-H3))</f>
        <v>0</v>
      </c>
      <c r="L3" s="34"/>
      <c r="M3" s="34"/>
      <c r="N3" s="34"/>
      <c r="O3" s="41" t="s">
        <v>456</v>
      </c>
      <c r="P3" s="34"/>
      <c r="Q3" s="34"/>
      <c r="R3" s="34"/>
      <c r="S3" s="34"/>
      <c r="T3" s="35"/>
      <c r="U3" s="26"/>
      <c r="V3" s="27"/>
      <c r="W3" s="28"/>
      <c r="X3" s="28"/>
      <c r="Y3" s="28"/>
      <c r="Z3" s="26"/>
    </row>
    <row r="4" spans="1:26" ht="15" thickBot="1" x14ac:dyDescent="0.35">
      <c r="A4" s="36"/>
      <c r="B4" s="42"/>
      <c r="C4" s="43"/>
      <c r="D4" s="43"/>
      <c r="E4" s="43"/>
      <c r="F4" s="43"/>
      <c r="G4" s="43"/>
      <c r="H4" s="43"/>
      <c r="I4" s="43"/>
      <c r="J4" s="43"/>
      <c r="K4" s="44"/>
      <c r="L4" s="34"/>
      <c r="M4" s="34"/>
      <c r="N4" s="34"/>
      <c r="O4" s="34"/>
      <c r="P4" s="34"/>
      <c r="Q4" s="34"/>
      <c r="R4" s="34"/>
      <c r="S4" s="34"/>
      <c r="T4" s="35"/>
      <c r="U4" s="26"/>
      <c r="V4" s="27"/>
      <c r="W4" s="28"/>
      <c r="X4" s="28"/>
      <c r="Y4" s="28"/>
      <c r="Z4" s="26"/>
    </row>
    <row r="5" spans="1:26" ht="15" thickBot="1" x14ac:dyDescent="0.35">
      <c r="A5" s="36"/>
      <c r="B5" s="45"/>
      <c r="C5" s="46"/>
      <c r="D5" s="47" t="s">
        <v>457</v>
      </c>
      <c r="E5" s="48"/>
      <c r="F5" s="49"/>
      <c r="G5" s="46"/>
      <c r="H5" s="47" t="s">
        <v>458</v>
      </c>
      <c r="I5" s="48"/>
      <c r="J5" s="50" t="s">
        <v>455</v>
      </c>
      <c r="K5" s="380" t="s">
        <v>456</v>
      </c>
      <c r="L5" s="34"/>
      <c r="M5" s="34"/>
      <c r="N5" s="34"/>
      <c r="O5" s="34"/>
      <c r="P5" s="34"/>
      <c r="Q5" s="34"/>
      <c r="R5" s="34"/>
      <c r="S5" s="34"/>
      <c r="T5" s="35"/>
      <c r="U5" s="26"/>
      <c r="V5" s="27"/>
      <c r="W5" s="28"/>
      <c r="X5" s="28"/>
      <c r="Y5" s="28"/>
      <c r="Z5" s="26"/>
    </row>
    <row r="6" spans="1:26" ht="15.6" thickTop="1" thickBot="1" x14ac:dyDescent="0.35">
      <c r="A6" s="36"/>
      <c r="B6" s="45"/>
      <c r="C6" s="51" t="s">
        <v>459</v>
      </c>
      <c r="D6" s="51" t="s">
        <v>460</v>
      </c>
      <c r="E6" s="51" t="s">
        <v>461</v>
      </c>
      <c r="F6" s="52"/>
      <c r="G6" s="51" t="s">
        <v>459</v>
      </c>
      <c r="H6" s="51" t="s">
        <v>460</v>
      </c>
      <c r="I6" s="51" t="s">
        <v>461</v>
      </c>
      <c r="J6" s="382">
        <f>K3</f>
        <v>0</v>
      </c>
      <c r="K6" s="381"/>
      <c r="L6" s="34"/>
      <c r="M6" s="34"/>
      <c r="N6" s="34" t="s">
        <v>462</v>
      </c>
      <c r="O6" s="53" t="s">
        <v>463</v>
      </c>
      <c r="P6" s="34"/>
      <c r="Q6" s="34"/>
      <c r="R6" s="34"/>
      <c r="S6" s="34"/>
      <c r="T6" s="35"/>
      <c r="U6" s="26"/>
      <c r="V6" s="27"/>
      <c r="W6" s="28"/>
      <c r="X6" s="28"/>
      <c r="Y6" s="28"/>
      <c r="Z6" s="26"/>
    </row>
    <row r="7" spans="1:26" ht="19.2" thickTop="1" thickBot="1" x14ac:dyDescent="0.4">
      <c r="A7" s="36"/>
      <c r="B7" s="54" t="s">
        <v>464</v>
      </c>
      <c r="C7" s="55">
        <v>41</v>
      </c>
      <c r="D7" s="56">
        <v>40</v>
      </c>
      <c r="E7" s="57">
        <v>0</v>
      </c>
      <c r="F7" s="58" t="s">
        <v>465</v>
      </c>
      <c r="G7" s="56">
        <v>41</v>
      </c>
      <c r="H7" s="56">
        <v>40</v>
      </c>
      <c r="I7" s="59">
        <v>0.5</v>
      </c>
      <c r="J7" s="383"/>
      <c r="K7" s="60">
        <v>0</v>
      </c>
      <c r="L7" s="34"/>
      <c r="M7" s="61" t="s">
        <v>466</v>
      </c>
      <c r="N7" s="62">
        <f>N8-N10</f>
        <v>0</v>
      </c>
      <c r="O7" s="63">
        <f>SQRT(N7)</f>
        <v>0</v>
      </c>
      <c r="P7" s="34" t="s">
        <v>467</v>
      </c>
      <c r="Q7" s="34"/>
      <c r="R7" s="34"/>
      <c r="S7" s="34"/>
      <c r="T7" s="35"/>
      <c r="U7" s="26"/>
      <c r="V7" s="27"/>
      <c r="W7" s="28"/>
      <c r="X7" s="28"/>
      <c r="Y7" s="28"/>
      <c r="Z7" s="26"/>
    </row>
    <row r="8" spans="1:26" ht="16.8" thickTop="1" thickBot="1" x14ac:dyDescent="0.35">
      <c r="A8" s="36"/>
      <c r="B8" s="64" t="s">
        <v>468</v>
      </c>
      <c r="C8" s="65">
        <v>70</v>
      </c>
      <c r="D8" s="56">
        <v>10</v>
      </c>
      <c r="E8" s="57">
        <v>0</v>
      </c>
      <c r="F8" s="58" t="s">
        <v>468</v>
      </c>
      <c r="G8" s="66">
        <v>70</v>
      </c>
      <c r="H8" s="56">
        <v>10</v>
      </c>
      <c r="I8" s="57">
        <v>0</v>
      </c>
      <c r="J8" s="67" t="s">
        <v>469</v>
      </c>
      <c r="K8" s="68" t="s">
        <v>456</v>
      </c>
      <c r="L8" s="69"/>
      <c r="M8" s="70" t="s">
        <v>470</v>
      </c>
      <c r="N8" s="71">
        <f>N14*N14</f>
        <v>0</v>
      </c>
      <c r="O8" s="63">
        <f>IF(I15=0,SQRT(N8),I15)</f>
        <v>0</v>
      </c>
      <c r="P8" s="34" t="s">
        <v>471</v>
      </c>
      <c r="Q8" s="34"/>
      <c r="R8" s="34"/>
      <c r="S8" s="34"/>
      <c r="T8" s="35"/>
      <c r="U8" s="26"/>
      <c r="V8" s="27"/>
      <c r="W8" s="28"/>
      <c r="X8" s="28"/>
      <c r="Y8" s="28"/>
      <c r="Z8" s="26"/>
    </row>
    <row r="9" spans="1:26" ht="19.2" thickTop="1" thickBot="1" x14ac:dyDescent="0.4">
      <c r="A9" s="36"/>
      <c r="B9" s="54"/>
      <c r="C9" s="72"/>
      <c r="D9" s="73"/>
      <c r="E9" s="73">
        <v>35.22</v>
      </c>
      <c r="F9" s="74"/>
      <c r="G9" s="75"/>
      <c r="H9" s="75"/>
      <c r="I9" s="75"/>
      <c r="J9" s="75"/>
      <c r="K9" s="76"/>
      <c r="L9" s="34"/>
      <c r="M9" s="70"/>
      <c r="N9" s="77"/>
      <c r="O9" s="63"/>
      <c r="P9" s="34"/>
      <c r="Q9" s="34"/>
      <c r="R9" s="34"/>
      <c r="S9" s="34"/>
      <c r="T9" s="35"/>
      <c r="U9" s="26"/>
      <c r="V9" s="27"/>
      <c r="W9" s="28"/>
      <c r="X9" s="28"/>
      <c r="Y9" s="28"/>
      <c r="Z9" s="26"/>
    </row>
    <row r="10" spans="1:26" ht="22.2" thickTop="1" thickBot="1" x14ac:dyDescent="0.35">
      <c r="A10" s="36"/>
      <c r="B10" s="78" t="s">
        <v>472</v>
      </c>
      <c r="C10" s="384" t="str">
        <f>IF(B3=0,"",IF(C3&gt;F14,"PATON POSITION IS ON STA",""))</f>
        <v>PATON POSITION IS ON STA</v>
      </c>
      <c r="D10" s="385"/>
      <c r="E10" s="385"/>
      <c r="F10" s="386"/>
      <c r="G10" s="387" t="str">
        <f>IF(D3&gt;20,"Caution! EPE is more than 20","")</f>
        <v/>
      </c>
      <c r="H10" s="388"/>
      <c r="I10" s="388"/>
      <c r="J10" s="389"/>
      <c r="K10" s="79">
        <v>0</v>
      </c>
      <c r="L10" s="34"/>
      <c r="M10" s="80" t="s">
        <v>473</v>
      </c>
      <c r="N10" s="81">
        <f>(N13)*(N13)</f>
        <v>0</v>
      </c>
      <c r="O10" s="63">
        <f>SQRT(N10)</f>
        <v>0</v>
      </c>
      <c r="P10" s="34" t="s">
        <v>474</v>
      </c>
      <c r="Q10" s="34"/>
      <c r="R10" s="34"/>
      <c r="S10" s="34"/>
      <c r="T10" s="35"/>
      <c r="U10" s="26"/>
      <c r="V10" s="27"/>
      <c r="W10" s="28"/>
      <c r="X10" s="28"/>
      <c r="Y10" s="28"/>
      <c r="Z10" s="26"/>
    </row>
    <row r="11" spans="1:26" ht="22.2" thickTop="1" thickBot="1" x14ac:dyDescent="0.35">
      <c r="A11" s="36"/>
      <c r="B11" s="82" t="s">
        <v>475</v>
      </c>
      <c r="C11" s="390" t="str">
        <f>IF(C3=0,"",IF(F14&gt;C3,"THIS PATON IS OFF STATION",""))</f>
        <v/>
      </c>
      <c r="D11" s="391"/>
      <c r="E11" s="391"/>
      <c r="F11" s="392"/>
      <c r="G11" s="393" t="str">
        <f>IF(B3=0,"AID TYPE IS NOT DEFINED",IF(B3=1,"LATERAL FIXED DAYBEACON",IF(B3=2,"FLOATING LATERAL  BUOY",IF(B3=3,"REGULATORY AID",""))))</f>
        <v>FLOATING LATERAL  BUOY</v>
      </c>
      <c r="H11" s="394"/>
      <c r="I11" s="394"/>
      <c r="J11" s="395"/>
      <c r="K11" s="83">
        <v>1.3</v>
      </c>
      <c r="L11" s="34"/>
      <c r="M11" s="84"/>
      <c r="N11" s="84"/>
      <c r="O11" s="85"/>
      <c r="P11" s="34"/>
      <c r="Q11" s="34"/>
      <c r="R11" s="34"/>
      <c r="S11" s="34"/>
      <c r="T11" s="35"/>
      <c r="U11" s="26"/>
      <c r="V11" s="27"/>
      <c r="W11" s="28"/>
      <c r="X11" s="28"/>
      <c r="Y11" s="28"/>
      <c r="Z11" s="26"/>
    </row>
    <row r="12" spans="1:26" ht="15.6" thickTop="1" thickBot="1" x14ac:dyDescent="0.35">
      <c r="A12" s="36"/>
      <c r="B12" s="45"/>
      <c r="C12" s="86"/>
      <c r="D12" s="86"/>
      <c r="E12" s="86"/>
      <c r="F12" s="86"/>
      <c r="G12" s="86"/>
      <c r="H12" s="86"/>
      <c r="I12" s="86"/>
      <c r="J12" s="396" t="s">
        <v>456</v>
      </c>
      <c r="K12" s="397">
        <v>1.2</v>
      </c>
      <c r="L12" s="34"/>
      <c r="M12" s="34"/>
      <c r="N12" s="34"/>
      <c r="O12" s="34"/>
      <c r="P12" s="34"/>
      <c r="Q12" s="34"/>
      <c r="R12" s="34">
        <v>77</v>
      </c>
      <c r="S12" s="34">
        <v>9.18</v>
      </c>
      <c r="T12" s="35"/>
      <c r="U12" s="26"/>
      <c r="V12" s="27"/>
      <c r="W12" s="28"/>
      <c r="X12" s="28"/>
      <c r="Y12" s="28"/>
      <c r="Z12" s="26"/>
    </row>
    <row r="13" spans="1:26" ht="24.6" thickTop="1" thickBot="1" x14ac:dyDescent="0.5">
      <c r="A13" s="36"/>
      <c r="B13" s="398" t="s">
        <v>476</v>
      </c>
      <c r="C13" s="399"/>
      <c r="D13" s="399"/>
      <c r="E13" s="399"/>
      <c r="F13" s="399"/>
      <c r="G13" s="399"/>
      <c r="H13" s="87"/>
      <c r="I13" s="86"/>
      <c r="J13" s="396"/>
      <c r="K13" s="397"/>
      <c r="L13" s="34"/>
      <c r="M13" s="88" t="s">
        <v>477</v>
      </c>
      <c r="N13" s="89">
        <f>((K3+H3))</f>
        <v>0</v>
      </c>
      <c r="O13" s="371" t="s">
        <v>478</v>
      </c>
      <c r="P13" s="372"/>
      <c r="Q13" s="373"/>
      <c r="R13" s="34"/>
      <c r="S13" s="34"/>
      <c r="T13" s="35"/>
      <c r="U13" s="26"/>
      <c r="V13" s="27"/>
      <c r="W13" s="28" t="s">
        <v>479</v>
      </c>
      <c r="X13" s="28"/>
      <c r="Y13" s="28"/>
      <c r="Z13" s="26"/>
    </row>
    <row r="14" spans="1:26" ht="25.2" thickTop="1" thickBot="1" x14ac:dyDescent="0.5">
      <c r="A14" s="36" t="s">
        <v>456</v>
      </c>
      <c r="B14" s="90" t="s">
        <v>480</v>
      </c>
      <c r="C14" s="91">
        <f>SQRT(D47*D47+D46*D46)</f>
        <v>8.3333333334678628E-3</v>
      </c>
      <c r="D14" s="92" t="s">
        <v>481</v>
      </c>
      <c r="E14" s="93" t="s">
        <v>482</v>
      </c>
      <c r="F14" s="94">
        <f>IF(C7&lt;=1,0,C15-((D3+E3)))</f>
        <v>42.634333334150746</v>
      </c>
      <c r="G14" s="92" t="s">
        <v>483</v>
      </c>
      <c r="H14" s="365" t="s">
        <v>484</v>
      </c>
      <c r="I14" s="366"/>
      <c r="J14" s="367"/>
      <c r="K14" s="95">
        <f>(K3+K7)*K12</f>
        <v>0</v>
      </c>
      <c r="L14" s="34"/>
      <c r="M14" s="96" t="s">
        <v>485</v>
      </c>
      <c r="N14" s="97">
        <f>((K3+K7)*K11)</f>
        <v>0</v>
      </c>
      <c r="O14" s="326" t="s">
        <v>486</v>
      </c>
      <c r="P14" s="327"/>
      <c r="Q14" s="328"/>
      <c r="R14" s="34"/>
      <c r="S14" s="34">
        <v>32</v>
      </c>
      <c r="T14" s="35">
        <v>4.92</v>
      </c>
      <c r="U14" s="26"/>
      <c r="V14" s="27"/>
      <c r="W14" s="28"/>
      <c r="X14" s="28"/>
      <c r="Y14" s="28"/>
      <c r="Z14" s="26"/>
    </row>
    <row r="15" spans="1:26" ht="22.2" thickTop="1" thickBot="1" x14ac:dyDescent="0.35">
      <c r="A15" s="36"/>
      <c r="B15" s="98" t="s">
        <v>480</v>
      </c>
      <c r="C15" s="94">
        <f>C14*6076.12</f>
        <v>50.634333334150746</v>
      </c>
      <c r="D15" s="92" t="s">
        <v>483</v>
      </c>
      <c r="E15" s="99" t="s">
        <v>487</v>
      </c>
      <c r="F15" s="100">
        <f>IF(C7=0,"000",C54)</f>
        <v>360</v>
      </c>
      <c r="G15" s="101" t="b">
        <v>1</v>
      </c>
      <c r="H15" s="368" t="s">
        <v>488</v>
      </c>
      <c r="I15" s="369"/>
      <c r="J15" s="370"/>
      <c r="K15" s="102">
        <v>0</v>
      </c>
      <c r="L15" s="34"/>
      <c r="M15" s="103" t="s">
        <v>489</v>
      </c>
      <c r="N15" s="104"/>
      <c r="O15" s="329"/>
      <c r="P15" s="330"/>
      <c r="Q15" s="331"/>
      <c r="R15" s="34"/>
      <c r="S15" s="34"/>
      <c r="T15" s="35"/>
      <c r="U15" s="26"/>
      <c r="V15" s="27"/>
      <c r="W15" s="28"/>
      <c r="X15" s="28"/>
      <c r="Y15" s="28"/>
      <c r="Z15" s="26"/>
    </row>
    <row r="16" spans="1:26" ht="6" customHeight="1" thickTop="1" x14ac:dyDescent="0.3">
      <c r="A16" s="36"/>
      <c r="B16" s="45"/>
      <c r="C16" s="86"/>
      <c r="D16" s="86"/>
      <c r="E16" s="86"/>
      <c r="F16" s="86"/>
      <c r="G16" s="86"/>
      <c r="H16" s="253"/>
      <c r="I16" s="253"/>
      <c r="J16" s="253"/>
      <c r="K16" s="105"/>
      <c r="L16" s="34"/>
      <c r="M16" s="34"/>
      <c r="N16" s="34"/>
      <c r="O16" s="34"/>
      <c r="P16" s="34"/>
      <c r="Q16" s="34"/>
      <c r="R16" s="34"/>
      <c r="S16" s="34"/>
      <c r="T16" s="35"/>
      <c r="U16" s="26"/>
      <c r="V16" s="27"/>
      <c r="W16" s="28"/>
      <c r="X16" s="28"/>
      <c r="Y16" s="28"/>
      <c r="Z16" s="26"/>
    </row>
    <row r="17" spans="1:26" ht="6" customHeight="1" thickBot="1" x14ac:dyDescent="0.35">
      <c r="A17" s="36"/>
      <c r="B17" s="106"/>
      <c r="C17" s="107"/>
      <c r="D17" s="107"/>
      <c r="E17" s="107"/>
      <c r="F17" s="107"/>
      <c r="G17" s="107"/>
      <c r="H17" s="107"/>
      <c r="I17" s="107"/>
      <c r="J17" s="107"/>
      <c r="K17" s="108"/>
      <c r="L17" s="34"/>
      <c r="M17" s="34"/>
      <c r="N17" s="34"/>
      <c r="O17" s="34"/>
      <c r="P17" s="34"/>
      <c r="Q17" s="34"/>
      <c r="R17" s="34"/>
      <c r="S17" s="34"/>
      <c r="T17" s="35"/>
      <c r="U17" s="26"/>
      <c r="V17" s="27"/>
      <c r="W17" s="28"/>
      <c r="X17" s="28"/>
      <c r="Y17" s="28"/>
      <c r="Z17" s="26"/>
    </row>
    <row r="18" spans="1:26" ht="21.6" thickTop="1" x14ac:dyDescent="0.35">
      <c r="A18" s="36"/>
      <c r="B18" s="109" t="s">
        <v>456</v>
      </c>
      <c r="C18" s="110" t="s">
        <v>490</v>
      </c>
      <c r="D18" s="111"/>
      <c r="E18" s="112"/>
      <c r="F18" s="113"/>
      <c r="G18" s="114"/>
      <c r="H18" s="115"/>
      <c r="I18" s="116"/>
      <c r="J18" s="117"/>
      <c r="K18" s="118"/>
      <c r="L18" s="34"/>
      <c r="M18" s="34"/>
      <c r="N18" s="34"/>
      <c r="O18" s="34"/>
      <c r="P18" s="34"/>
      <c r="Q18" s="34"/>
      <c r="R18" s="34"/>
      <c r="S18" s="34"/>
      <c r="T18" s="35"/>
      <c r="U18" s="26"/>
      <c r="V18" s="27" t="s">
        <v>491</v>
      </c>
      <c r="W18" s="28"/>
      <c r="X18" s="28"/>
      <c r="Y18" s="28"/>
      <c r="Z18" s="26"/>
    </row>
    <row r="19" spans="1:26" ht="16.2" thickBot="1" x14ac:dyDescent="0.35">
      <c r="A19" s="36"/>
      <c r="B19" s="119"/>
      <c r="C19" s="120"/>
      <c r="D19" s="121"/>
      <c r="E19" s="122" t="s">
        <v>492</v>
      </c>
      <c r="F19" s="123"/>
      <c r="G19" s="124" t="s">
        <v>493</v>
      </c>
      <c r="H19" s="125"/>
      <c r="I19" s="126"/>
      <c r="J19" s="127"/>
      <c r="K19" s="118"/>
      <c r="L19" s="34"/>
      <c r="M19" s="34"/>
      <c r="N19" s="34"/>
      <c r="O19" s="34"/>
      <c r="P19" s="34"/>
      <c r="Q19" s="34"/>
      <c r="R19" s="34"/>
      <c r="S19" s="34"/>
      <c r="T19" s="35"/>
      <c r="U19" s="26"/>
      <c r="V19" s="27"/>
      <c r="W19" s="28"/>
      <c r="X19" s="28"/>
      <c r="Y19" s="28"/>
      <c r="Z19" s="26"/>
    </row>
    <row r="20" spans="1:26" ht="16.8" thickTop="1" thickBot="1" x14ac:dyDescent="0.35">
      <c r="A20" s="36"/>
      <c r="B20" s="45"/>
      <c r="C20" s="120"/>
      <c r="D20" s="121"/>
      <c r="E20" s="128">
        <v>0</v>
      </c>
      <c r="F20" s="92" t="s">
        <v>481</v>
      </c>
      <c r="G20" s="129">
        <f>IF(E20=0,0,E20*6076.12)</f>
        <v>0</v>
      </c>
      <c r="H20" s="92" t="s">
        <v>483</v>
      </c>
      <c r="I20" s="126"/>
      <c r="J20" s="127"/>
      <c r="K20" s="118"/>
      <c r="L20" s="34"/>
      <c r="M20" s="34"/>
      <c r="N20" s="34"/>
      <c r="O20" s="34"/>
      <c r="P20" s="34"/>
      <c r="Q20" s="34"/>
      <c r="R20" s="34"/>
      <c r="S20" s="34"/>
      <c r="T20" s="35"/>
      <c r="U20" s="26"/>
      <c r="V20" s="27"/>
      <c r="W20" s="28"/>
      <c r="X20" s="28"/>
      <c r="Y20" s="28"/>
      <c r="Z20" s="26"/>
    </row>
    <row r="21" spans="1:26" ht="15" thickBot="1" x14ac:dyDescent="0.35">
      <c r="A21" s="36"/>
      <c r="B21" s="130"/>
      <c r="C21" s="354" t="s">
        <v>494</v>
      </c>
      <c r="D21" s="354"/>
      <c r="E21" s="354"/>
      <c r="F21" s="354"/>
      <c r="G21" s="354"/>
      <c r="H21" s="354"/>
      <c r="I21" s="354"/>
      <c r="J21" s="355"/>
      <c r="K21" s="118"/>
      <c r="L21" s="34"/>
      <c r="M21" s="34"/>
      <c r="N21" s="34"/>
      <c r="O21" s="34"/>
      <c r="P21" s="34"/>
      <c r="Q21" s="34"/>
      <c r="R21" s="34"/>
      <c r="S21" s="34"/>
      <c r="T21" s="35"/>
      <c r="U21" s="26"/>
      <c r="V21" s="27"/>
      <c r="W21" s="28"/>
      <c r="X21" s="28"/>
      <c r="Y21" s="28"/>
      <c r="Z21" s="26"/>
    </row>
    <row r="22" spans="1:26" ht="21.6" thickTop="1" x14ac:dyDescent="0.3">
      <c r="A22" s="36"/>
      <c r="B22" s="131"/>
      <c r="C22" s="132" t="s">
        <v>495</v>
      </c>
      <c r="D22" s="133"/>
      <c r="E22" s="134"/>
      <c r="F22" s="135"/>
      <c r="G22" s="136"/>
      <c r="H22" s="137"/>
      <c r="I22" s="138"/>
      <c r="J22" s="139"/>
      <c r="K22" s="118"/>
      <c r="L22" s="34"/>
      <c r="M22" s="34"/>
      <c r="N22" s="34"/>
      <c r="O22" s="34"/>
      <c r="P22" s="34"/>
      <c r="Q22" s="34"/>
      <c r="R22" s="34"/>
      <c r="S22" s="34"/>
      <c r="T22" s="35"/>
      <c r="U22" s="26"/>
      <c r="V22" s="27"/>
      <c r="W22" s="28"/>
      <c r="X22" s="28"/>
      <c r="Y22" s="28"/>
      <c r="Z22" s="26"/>
    </row>
    <row r="23" spans="1:26" ht="16.2" thickBot="1" x14ac:dyDescent="0.35">
      <c r="A23" s="36"/>
      <c r="B23" s="45"/>
      <c r="C23" s="120"/>
      <c r="D23" s="123"/>
      <c r="E23" s="122" t="s">
        <v>496</v>
      </c>
      <c r="F23" s="123"/>
      <c r="G23" s="124" t="s">
        <v>493</v>
      </c>
      <c r="H23" s="140"/>
      <c r="I23" s="126"/>
      <c r="J23" s="127"/>
      <c r="K23" s="118"/>
      <c r="L23" s="34"/>
      <c r="M23" s="34"/>
      <c r="N23" s="34"/>
      <c r="O23" s="34"/>
      <c r="P23" s="34"/>
      <c r="Q23" s="34"/>
      <c r="R23" s="34"/>
      <c r="S23" s="34"/>
      <c r="T23" s="35"/>
      <c r="U23" s="26"/>
      <c r="V23" s="27"/>
      <c r="W23" s="28"/>
      <c r="X23" s="28"/>
      <c r="Y23" s="28"/>
      <c r="Z23" s="26"/>
    </row>
    <row r="24" spans="1:26" ht="16.8" thickTop="1" thickBot="1" x14ac:dyDescent="0.35">
      <c r="A24" s="36"/>
      <c r="B24" s="45"/>
      <c r="C24" s="120"/>
      <c r="D24" s="121"/>
      <c r="E24" s="39">
        <v>132</v>
      </c>
      <c r="F24" s="92" t="s">
        <v>497</v>
      </c>
      <c r="G24" s="141">
        <f>IF(E24=0,0,E24*3.28)</f>
        <v>432.96</v>
      </c>
      <c r="H24" s="92" t="s">
        <v>483</v>
      </c>
      <c r="I24" s="126"/>
      <c r="J24" s="127"/>
      <c r="K24" s="118"/>
      <c r="L24" s="34"/>
      <c r="M24" s="34"/>
      <c r="N24" s="34"/>
      <c r="O24" s="34"/>
      <c r="P24" s="34"/>
      <c r="Q24" s="34"/>
      <c r="R24" s="34"/>
      <c r="S24" s="34"/>
      <c r="T24" s="35"/>
      <c r="U24" s="26"/>
      <c r="V24" s="27"/>
      <c r="W24" s="28"/>
      <c r="X24" s="28"/>
      <c r="Y24" s="28"/>
      <c r="Z24" s="26"/>
    </row>
    <row r="25" spans="1:26" ht="15" thickBot="1" x14ac:dyDescent="0.35">
      <c r="A25" s="36"/>
      <c r="B25" s="130"/>
      <c r="C25" s="354" t="s">
        <v>498</v>
      </c>
      <c r="D25" s="354"/>
      <c r="E25" s="354"/>
      <c r="F25" s="354"/>
      <c r="G25" s="354"/>
      <c r="H25" s="354"/>
      <c r="I25" s="354"/>
      <c r="J25" s="355"/>
      <c r="K25" s="118"/>
      <c r="L25" s="34"/>
      <c r="M25" s="34"/>
      <c r="N25" s="34"/>
      <c r="O25" s="34"/>
      <c r="P25" s="34"/>
      <c r="Q25" s="34"/>
      <c r="R25" s="34"/>
      <c r="S25" s="34"/>
      <c r="T25" s="35"/>
      <c r="U25" s="26"/>
      <c r="V25" s="27"/>
      <c r="W25" s="28"/>
      <c r="X25" s="28"/>
      <c r="Y25" s="28"/>
      <c r="Z25" s="26"/>
    </row>
    <row r="26" spans="1:26" ht="21.6" thickTop="1" x14ac:dyDescent="0.3">
      <c r="A26" s="36"/>
      <c r="B26" s="131"/>
      <c r="C26" s="132" t="s">
        <v>499</v>
      </c>
      <c r="D26" s="142"/>
      <c r="E26" s="143"/>
      <c r="F26" s="144"/>
      <c r="G26" s="145"/>
      <c r="H26" s="146"/>
      <c r="I26" s="147"/>
      <c r="J26" s="148"/>
      <c r="K26" s="118"/>
      <c r="L26" s="34"/>
      <c r="M26" s="34"/>
      <c r="N26" s="34"/>
      <c r="O26" s="34"/>
      <c r="P26" s="34"/>
      <c r="Q26" s="34"/>
      <c r="R26" s="34"/>
      <c r="S26" s="34"/>
      <c r="T26" s="35"/>
      <c r="U26" s="26"/>
      <c r="V26" s="27"/>
      <c r="W26" s="28"/>
      <c r="X26" s="28"/>
      <c r="Y26" s="28"/>
      <c r="Z26" s="26"/>
    </row>
    <row r="27" spans="1:26" ht="15.6" thickBot="1" x14ac:dyDescent="0.35">
      <c r="A27" s="36"/>
      <c r="B27" s="45"/>
      <c r="C27" s="149"/>
      <c r="D27" s="150"/>
      <c r="E27" s="122" t="s">
        <v>500</v>
      </c>
      <c r="F27" s="151"/>
      <c r="G27" s="124" t="s">
        <v>496</v>
      </c>
      <c r="H27" s="152"/>
      <c r="I27" s="153"/>
      <c r="J27" s="154"/>
      <c r="K27" s="118"/>
      <c r="L27" s="34"/>
      <c r="M27" s="34"/>
      <c r="N27" s="34"/>
      <c r="O27" s="34"/>
      <c r="P27" s="34"/>
      <c r="Q27" s="34"/>
      <c r="R27" s="34"/>
      <c r="S27" s="34"/>
      <c r="T27" s="35"/>
      <c r="U27" s="26"/>
      <c r="V27" s="27"/>
      <c r="W27" s="28"/>
      <c r="X27" s="28"/>
      <c r="Y27" s="28"/>
      <c r="Z27" s="26"/>
    </row>
    <row r="28" spans="1:26" ht="16.8" thickTop="1" thickBot="1" x14ac:dyDescent="0.35">
      <c r="A28" s="36"/>
      <c r="B28" s="45"/>
      <c r="C28" s="149"/>
      <c r="D28" s="155"/>
      <c r="E28" s="39">
        <v>0</v>
      </c>
      <c r="F28" s="92" t="s">
        <v>483</v>
      </c>
      <c r="G28" s="141">
        <f>IF(E28=0,0,E28/3.28)</f>
        <v>0</v>
      </c>
      <c r="H28" s="92" t="s">
        <v>497</v>
      </c>
      <c r="I28" s="153"/>
      <c r="J28" s="154"/>
      <c r="K28" s="118"/>
      <c r="L28" s="34"/>
      <c r="M28" s="34"/>
      <c r="N28" s="34"/>
      <c r="O28" s="34"/>
      <c r="P28" s="34"/>
      <c r="Q28" s="34"/>
      <c r="R28" s="34"/>
      <c r="S28" s="34"/>
      <c r="T28" s="35"/>
      <c r="U28" s="26"/>
      <c r="V28" s="27"/>
      <c r="W28" s="28"/>
      <c r="X28" s="28"/>
      <c r="Y28" s="28"/>
      <c r="Z28" s="26"/>
    </row>
    <row r="29" spans="1:26" ht="15" thickBot="1" x14ac:dyDescent="0.35">
      <c r="A29" s="36"/>
      <c r="B29" s="130"/>
      <c r="C29" s="354" t="s">
        <v>501</v>
      </c>
      <c r="D29" s="354"/>
      <c r="E29" s="354"/>
      <c r="F29" s="354"/>
      <c r="G29" s="354"/>
      <c r="H29" s="354"/>
      <c r="I29" s="354"/>
      <c r="J29" s="355"/>
      <c r="K29" s="118"/>
      <c r="L29" s="34"/>
      <c r="M29" s="34"/>
      <c r="N29" s="34"/>
      <c r="O29" s="34"/>
      <c r="P29" s="34"/>
      <c r="Q29" s="34"/>
      <c r="R29" s="34"/>
      <c r="S29" s="34"/>
      <c r="T29" s="35"/>
      <c r="U29" s="26"/>
      <c r="V29" s="27"/>
      <c r="W29" s="28"/>
      <c r="X29" s="28"/>
      <c r="Y29" s="28"/>
      <c r="Z29" s="26"/>
    </row>
    <row r="30" spans="1:26" ht="21.6" thickTop="1" x14ac:dyDescent="0.3">
      <c r="A30" s="36"/>
      <c r="B30" s="131"/>
      <c r="C30" s="132" t="s">
        <v>502</v>
      </c>
      <c r="D30" s="156"/>
      <c r="E30" s="157"/>
      <c r="F30" s="144"/>
      <c r="G30" s="158"/>
      <c r="H30" s="159"/>
      <c r="I30" s="147"/>
      <c r="J30" s="160"/>
      <c r="K30" s="161"/>
      <c r="L30" s="34"/>
      <c r="M30" s="34"/>
      <c r="N30" s="34"/>
      <c r="O30" s="34"/>
      <c r="P30" s="34"/>
      <c r="Q30" s="34"/>
      <c r="R30" s="34"/>
      <c r="S30" s="34"/>
      <c r="T30" s="35"/>
      <c r="U30" s="26"/>
      <c r="V30" s="27"/>
      <c r="W30" s="28"/>
      <c r="X30" s="28"/>
      <c r="Y30" s="28"/>
      <c r="Z30" s="26"/>
    </row>
    <row r="31" spans="1:26" ht="15.6" thickBot="1" x14ac:dyDescent="0.35">
      <c r="A31" s="36"/>
      <c r="B31" s="45"/>
      <c r="C31" s="356" t="s">
        <v>503</v>
      </c>
      <c r="D31" s="357"/>
      <c r="E31" s="357"/>
      <c r="F31" s="357"/>
      <c r="G31" s="162" t="s">
        <v>504</v>
      </c>
      <c r="H31" s="163"/>
      <c r="I31" s="153"/>
      <c r="J31" s="164"/>
      <c r="K31" s="161"/>
      <c r="L31" s="34"/>
      <c r="M31" s="34"/>
      <c r="N31" s="34"/>
      <c r="O31" s="34"/>
      <c r="P31" s="34"/>
      <c r="Q31" s="34"/>
      <c r="R31" s="34"/>
      <c r="S31" s="34"/>
      <c r="T31" s="35"/>
      <c r="U31" s="26"/>
      <c r="V31" s="27"/>
      <c r="W31" s="28"/>
      <c r="X31" s="28"/>
      <c r="Y31" s="28"/>
      <c r="Z31" s="26"/>
    </row>
    <row r="32" spans="1:26" ht="19.2" thickBot="1" x14ac:dyDescent="0.35">
      <c r="A32" s="36"/>
      <c r="B32" s="45"/>
      <c r="C32" s="165"/>
      <c r="D32" s="166">
        <v>0</v>
      </c>
      <c r="E32" s="92" t="s">
        <v>483</v>
      </c>
      <c r="F32" s="167"/>
      <c r="G32" s="168">
        <f>IF(D32=0,0, (D32*12)/D35)</f>
        <v>0</v>
      </c>
      <c r="H32" s="163"/>
      <c r="I32" s="153"/>
      <c r="J32" s="164"/>
      <c r="K32" s="161"/>
      <c r="L32" s="34"/>
      <c r="M32" s="34"/>
      <c r="N32" s="34"/>
      <c r="O32" s="34"/>
      <c r="P32" s="34"/>
      <c r="Q32" s="34"/>
      <c r="R32" s="34"/>
      <c r="S32" s="34"/>
      <c r="T32" s="35"/>
      <c r="U32" s="26"/>
      <c r="V32" s="27"/>
      <c r="W32" s="28"/>
      <c r="X32" s="28"/>
      <c r="Y32" s="28"/>
      <c r="Z32" s="26"/>
    </row>
    <row r="33" spans="1:26" ht="15" x14ac:dyDescent="0.3">
      <c r="A33" s="36"/>
      <c r="B33" s="45"/>
      <c r="C33" s="165"/>
      <c r="D33" s="169" t="s">
        <v>505</v>
      </c>
      <c r="E33" s="170"/>
      <c r="F33" s="171" t="s">
        <v>506</v>
      </c>
      <c r="G33" s="172"/>
      <c r="H33" s="163"/>
      <c r="I33" s="153"/>
      <c r="J33" s="164"/>
      <c r="K33" s="161"/>
      <c r="L33" s="34"/>
      <c r="M33" s="34"/>
      <c r="N33" s="34"/>
      <c r="O33" s="34"/>
      <c r="P33" s="34"/>
      <c r="Q33" s="34"/>
      <c r="R33" s="34"/>
      <c r="S33" s="34"/>
      <c r="T33" s="35"/>
      <c r="U33" s="26"/>
      <c r="V33" s="27"/>
      <c r="W33" s="28"/>
      <c r="X33" s="28"/>
      <c r="Y33" s="28"/>
      <c r="Z33" s="26"/>
    </row>
    <row r="34" spans="1:26" ht="18" thickBot="1" x14ac:dyDescent="0.35">
      <c r="A34" s="36"/>
      <c r="B34" s="45"/>
      <c r="C34" s="173" t="s">
        <v>456</v>
      </c>
      <c r="D34" s="174" t="str">
        <f>IF(B34=0," ",IF(D32&lt;0.03,"NOT CHARTABLE","CHARTABLE"))</f>
        <v xml:space="preserve"> </v>
      </c>
      <c r="E34" s="175"/>
      <c r="F34" s="176" t="s">
        <v>456</v>
      </c>
      <c r="G34" s="177"/>
      <c r="H34" s="163"/>
      <c r="I34" s="153"/>
      <c r="J34" s="164"/>
      <c r="K34" s="161"/>
      <c r="L34" s="34"/>
      <c r="M34" s="34"/>
      <c r="N34" s="34"/>
      <c r="O34" s="34"/>
      <c r="P34" s="34"/>
      <c r="Q34" s="34"/>
      <c r="R34" s="34"/>
      <c r="S34" s="34"/>
      <c r="T34" s="35"/>
      <c r="U34" s="26"/>
      <c r="V34" s="27"/>
      <c r="W34" s="28"/>
      <c r="X34" s="28"/>
      <c r="Y34" s="28"/>
      <c r="Z34" s="26"/>
    </row>
    <row r="35" spans="1:26" ht="18.600000000000001" thickBot="1" x14ac:dyDescent="0.35">
      <c r="A35" s="36"/>
      <c r="B35" s="45"/>
      <c r="C35" s="173" t="s">
        <v>507</v>
      </c>
      <c r="D35" s="178">
        <v>0</v>
      </c>
      <c r="E35" s="92" t="s">
        <v>508</v>
      </c>
      <c r="F35" s="358" t="str">
        <f>IF(D35=0," ",IF(G32&lt;0.03,"THE OBJECT IS NOT CHARTABLE","THE OBJECT IS CHARTABLE"))</f>
        <v xml:space="preserve"> </v>
      </c>
      <c r="G35" s="359"/>
      <c r="H35" s="359"/>
      <c r="I35" s="360"/>
      <c r="J35" s="164"/>
      <c r="K35" s="161"/>
      <c r="L35" s="34"/>
      <c r="M35" s="34"/>
      <c r="N35" s="34"/>
      <c r="O35" s="34"/>
      <c r="P35" s="34"/>
      <c r="Q35" s="34"/>
      <c r="R35" s="34"/>
      <c r="S35" s="34"/>
      <c r="T35" s="35"/>
      <c r="U35" s="26"/>
      <c r="V35" s="27"/>
      <c r="W35" s="28"/>
      <c r="X35" s="28"/>
      <c r="Y35" s="28"/>
      <c r="Z35" s="26"/>
    </row>
    <row r="36" spans="1:26" ht="18" x14ac:dyDescent="0.3">
      <c r="A36" s="36"/>
      <c r="B36" s="45"/>
      <c r="C36" s="179" t="s">
        <v>456</v>
      </c>
      <c r="D36" s="180"/>
      <c r="E36" s="181"/>
      <c r="F36" s="182"/>
      <c r="G36" s="183"/>
      <c r="H36" s="184"/>
      <c r="I36" s="185"/>
      <c r="J36" s="164"/>
      <c r="K36" s="161"/>
      <c r="L36" s="34"/>
      <c r="M36" s="34"/>
      <c r="N36" s="34"/>
      <c r="O36" s="34"/>
      <c r="P36" s="34"/>
      <c r="Q36" s="34"/>
      <c r="R36" s="34"/>
      <c r="S36" s="34"/>
      <c r="T36" s="35"/>
      <c r="U36" s="26"/>
      <c r="V36" s="27"/>
      <c r="W36" s="28"/>
      <c r="X36" s="28"/>
      <c r="Y36" s="28"/>
      <c r="Z36" s="26"/>
    </row>
    <row r="37" spans="1:26" x14ac:dyDescent="0.3">
      <c r="A37" s="36"/>
      <c r="B37" s="45"/>
      <c r="C37" s="361" t="s">
        <v>509</v>
      </c>
      <c r="D37" s="361"/>
      <c r="E37" s="361"/>
      <c r="F37" s="361"/>
      <c r="G37" s="361"/>
      <c r="H37" s="361"/>
      <c r="I37" s="361"/>
      <c r="J37" s="362"/>
      <c r="K37" s="161"/>
      <c r="L37" s="34"/>
      <c r="M37" s="34"/>
      <c r="N37" s="34"/>
      <c r="O37" s="34"/>
      <c r="P37" s="34"/>
      <c r="Q37" s="34"/>
      <c r="R37" s="34"/>
      <c r="S37" s="34"/>
      <c r="T37" s="35"/>
      <c r="U37" s="26"/>
      <c r="V37" s="27"/>
      <c r="W37" s="28"/>
      <c r="X37" s="28"/>
      <c r="Y37" s="28"/>
      <c r="Z37" s="26"/>
    </row>
    <row r="38" spans="1:26" x14ac:dyDescent="0.3">
      <c r="A38" s="36"/>
      <c r="B38" s="45"/>
      <c r="C38" s="361"/>
      <c r="D38" s="361"/>
      <c r="E38" s="361"/>
      <c r="F38" s="361"/>
      <c r="G38" s="361"/>
      <c r="H38" s="361"/>
      <c r="I38" s="361"/>
      <c r="J38" s="362"/>
      <c r="K38" s="186"/>
      <c r="L38" s="34"/>
      <c r="M38" s="34"/>
      <c r="N38" s="34"/>
      <c r="O38" s="34"/>
      <c r="P38" s="34"/>
      <c r="Q38" s="34"/>
      <c r="R38" s="34"/>
      <c r="S38" s="34"/>
      <c r="T38" s="35"/>
      <c r="U38" s="26"/>
      <c r="V38" s="27"/>
      <c r="W38" s="28"/>
      <c r="X38" s="28"/>
      <c r="Y38" s="28"/>
      <c r="Z38" s="26"/>
    </row>
    <row r="39" spans="1:26" ht="15" thickBot="1" x14ac:dyDescent="0.35">
      <c r="A39" s="36"/>
      <c r="B39" s="130"/>
      <c r="C39" s="363"/>
      <c r="D39" s="363"/>
      <c r="E39" s="363"/>
      <c r="F39" s="363"/>
      <c r="G39" s="363"/>
      <c r="H39" s="363"/>
      <c r="I39" s="363"/>
      <c r="J39" s="364"/>
      <c r="K39" s="187"/>
      <c r="L39" s="34"/>
      <c r="M39" s="34"/>
      <c r="N39" s="34"/>
      <c r="O39" s="34"/>
      <c r="P39" s="34"/>
      <c r="Q39" s="34"/>
      <c r="R39" s="34"/>
      <c r="S39" s="34"/>
      <c r="T39" s="35"/>
      <c r="U39" s="26"/>
      <c r="V39" s="27"/>
      <c r="W39" s="28"/>
      <c r="X39" s="28"/>
      <c r="Y39" s="28"/>
      <c r="Z39" s="26"/>
    </row>
    <row r="40" spans="1:26" ht="15.6" hidden="1" thickTop="1" thickBot="1" x14ac:dyDescent="0.35">
      <c r="A40" s="188"/>
      <c r="B40" s="131"/>
      <c r="C40" s="189"/>
      <c r="D40" s="190"/>
      <c r="E40" s="190"/>
      <c r="F40" s="190"/>
      <c r="G40" s="190"/>
      <c r="H40" s="190"/>
      <c r="I40" s="190"/>
      <c r="J40" s="190"/>
      <c r="K40" s="187"/>
      <c r="L40" s="34"/>
      <c r="M40" s="34"/>
      <c r="N40" s="34"/>
      <c r="O40" s="34"/>
      <c r="P40" s="34"/>
      <c r="Q40" s="34"/>
      <c r="R40" s="34"/>
      <c r="S40" s="34"/>
      <c r="T40" s="35"/>
      <c r="U40" s="26"/>
      <c r="V40" s="27"/>
      <c r="W40" s="28"/>
      <c r="X40" s="28"/>
      <c r="Y40" s="28"/>
      <c r="Z40" s="26"/>
    </row>
    <row r="41" spans="1:26" ht="15.6" hidden="1" thickTop="1" thickBot="1" x14ac:dyDescent="0.35">
      <c r="A41" s="188"/>
      <c r="B41" s="191"/>
      <c r="C41" s="192" t="s">
        <v>510</v>
      </c>
      <c r="D41" s="192" t="s">
        <v>511</v>
      </c>
      <c r="E41" s="193"/>
      <c r="F41" s="193"/>
      <c r="G41" s="193" t="s">
        <v>512</v>
      </c>
      <c r="H41" s="192"/>
      <c r="I41" s="193">
        <v>41.644529166666665</v>
      </c>
      <c r="J41" s="193">
        <v>41.625384444444443</v>
      </c>
      <c r="K41" s="187"/>
      <c r="L41" s="34"/>
      <c r="M41" s="34"/>
      <c r="N41" s="34"/>
      <c r="O41" s="34"/>
      <c r="P41" s="34"/>
      <c r="Q41" s="34"/>
      <c r="R41" s="34"/>
      <c r="S41" s="34"/>
      <c r="T41" s="35"/>
      <c r="U41" s="26"/>
      <c r="V41" s="27"/>
      <c r="W41" s="28"/>
      <c r="X41" s="28"/>
      <c r="Y41" s="28"/>
      <c r="Z41" s="26"/>
    </row>
    <row r="42" spans="1:26" ht="15" hidden="1" thickTop="1" x14ac:dyDescent="0.3">
      <c r="A42" s="188"/>
      <c r="B42" s="194"/>
      <c r="C42" s="195">
        <f>C7+D7/60+E7/60/60</f>
        <v>41.666666666666664</v>
      </c>
      <c r="D42" s="196">
        <f>G7+H7/60+I7/60/60</f>
        <v>41.666805555555555</v>
      </c>
      <c r="E42" s="75"/>
      <c r="F42" s="74" t="s">
        <v>513</v>
      </c>
      <c r="G42" s="196">
        <f>D42-C42</f>
        <v>1.3888888889113105E-4</v>
      </c>
      <c r="H42" s="196"/>
      <c r="I42" s="75">
        <v>71.370781944444431</v>
      </c>
      <c r="J42" s="75">
        <v>71.392271944444445</v>
      </c>
      <c r="K42" s="187"/>
      <c r="L42" s="34"/>
      <c r="M42" s="34"/>
      <c r="N42" s="34"/>
      <c r="O42" s="34"/>
      <c r="P42" s="34"/>
      <c r="Q42" s="34"/>
      <c r="R42" s="34"/>
      <c r="S42" s="34"/>
      <c r="T42" s="35"/>
      <c r="U42" s="26"/>
      <c r="V42" s="27"/>
      <c r="W42" s="28"/>
      <c r="X42" s="28"/>
      <c r="Y42" s="28"/>
      <c r="Z42" s="26"/>
    </row>
    <row r="43" spans="1:26" ht="15" hidden="1" thickBot="1" x14ac:dyDescent="0.35">
      <c r="A43" s="188"/>
      <c r="B43" s="191"/>
      <c r="C43" s="196">
        <f>C8+D8/60+E8/60/60</f>
        <v>70.166666666666671</v>
      </c>
      <c r="D43" s="196">
        <f>G8+H8/60+I8/60/60</f>
        <v>70.166666666666671</v>
      </c>
      <c r="E43" s="75"/>
      <c r="F43" s="74" t="s">
        <v>514</v>
      </c>
      <c r="G43" s="196">
        <f>C43-D43</f>
        <v>0</v>
      </c>
      <c r="H43" s="196"/>
      <c r="I43" s="75"/>
      <c r="J43" s="75"/>
      <c r="K43" s="187"/>
      <c r="L43" s="34"/>
      <c r="M43" s="34"/>
      <c r="N43" s="34"/>
      <c r="O43" s="34"/>
      <c r="P43" s="34"/>
      <c r="Q43" s="34"/>
      <c r="R43" s="34"/>
      <c r="S43" s="34"/>
      <c r="T43" s="35"/>
      <c r="U43" s="26"/>
      <c r="V43" s="27"/>
      <c r="W43" s="28"/>
      <c r="X43" s="28"/>
      <c r="Y43" s="28"/>
      <c r="Z43" s="26"/>
    </row>
    <row r="44" spans="1:26" ht="15" hidden="1" thickTop="1" x14ac:dyDescent="0.3">
      <c r="A44" s="188"/>
      <c r="B44" s="194"/>
      <c r="C44" s="75"/>
      <c r="D44" s="75"/>
      <c r="E44" s="75"/>
      <c r="F44" s="75"/>
      <c r="G44" s="75"/>
      <c r="H44" s="75"/>
      <c r="I44" s="75"/>
      <c r="J44" s="75"/>
      <c r="K44" s="187"/>
      <c r="L44" s="34"/>
      <c r="M44" s="34"/>
      <c r="N44" s="34"/>
      <c r="O44" s="34"/>
      <c r="P44" s="34"/>
      <c r="Q44" s="34"/>
      <c r="R44" s="34"/>
      <c r="S44" s="34"/>
      <c r="T44" s="35"/>
      <c r="U44" s="26"/>
      <c r="V44" s="27"/>
      <c r="W44" s="28"/>
      <c r="X44" s="28"/>
      <c r="Y44" s="28"/>
      <c r="Z44" s="26"/>
    </row>
    <row r="45" spans="1:26" ht="15" hidden="1" thickBot="1" x14ac:dyDescent="0.35">
      <c r="A45" s="188"/>
      <c r="B45" s="191"/>
      <c r="C45" s="75" t="s">
        <v>515</v>
      </c>
      <c r="D45" s="75"/>
      <c r="E45" s="75"/>
      <c r="F45" s="75"/>
      <c r="G45" s="75"/>
      <c r="H45" s="75"/>
      <c r="I45" s="75"/>
      <c r="J45" s="75"/>
      <c r="K45" s="187"/>
      <c r="L45" s="34"/>
      <c r="M45" s="34"/>
      <c r="N45" s="34"/>
      <c r="O45" s="34"/>
      <c r="P45" s="34"/>
      <c r="Q45" s="34"/>
      <c r="R45" s="34"/>
      <c r="S45" s="34"/>
      <c r="T45" s="35"/>
      <c r="U45" s="26"/>
      <c r="V45" s="27"/>
      <c r="W45" s="28"/>
      <c r="X45" s="28"/>
      <c r="Y45" s="28"/>
      <c r="Z45" s="26"/>
    </row>
    <row r="46" spans="1:26" ht="15" hidden="1" thickTop="1" x14ac:dyDescent="0.3">
      <c r="A46" s="188"/>
      <c r="B46" s="194"/>
      <c r="C46" s="75"/>
      <c r="D46" s="196">
        <f>G43*60*COS((C42+D42)/2*PI()/180)</f>
        <v>0</v>
      </c>
      <c r="E46" s="197">
        <f>D46*6076.1</f>
        <v>0</v>
      </c>
      <c r="F46" s="75"/>
      <c r="G46" s="75"/>
      <c r="H46" s="75"/>
      <c r="I46" s="75"/>
      <c r="J46" s="75"/>
      <c r="K46" s="187"/>
      <c r="L46" s="34"/>
      <c r="M46" s="34"/>
      <c r="N46" s="34"/>
      <c r="O46" s="34"/>
      <c r="P46" s="34"/>
      <c r="Q46" s="34"/>
      <c r="R46" s="34"/>
      <c r="S46" s="34"/>
      <c r="T46" s="35"/>
      <c r="U46" s="26"/>
      <c r="V46" s="27"/>
      <c r="W46" s="28"/>
      <c r="X46" s="28"/>
      <c r="Y46" s="28"/>
      <c r="Z46" s="26"/>
    </row>
    <row r="47" spans="1:26" ht="15" hidden="1" thickBot="1" x14ac:dyDescent="0.35">
      <c r="A47" s="188"/>
      <c r="B47" s="191"/>
      <c r="C47" s="75"/>
      <c r="D47" s="196">
        <f>G42*60</f>
        <v>8.3333333334678628E-3</v>
      </c>
      <c r="E47" s="197">
        <f>D47*6076.1</f>
        <v>50.634166667484081</v>
      </c>
      <c r="F47" s="75"/>
      <c r="G47" s="75"/>
      <c r="H47" s="75"/>
      <c r="I47" s="75"/>
      <c r="J47" s="75"/>
      <c r="K47" s="187"/>
      <c r="L47" s="34"/>
      <c r="M47" s="34"/>
      <c r="N47" s="34"/>
      <c r="O47" s="34"/>
      <c r="P47" s="34"/>
      <c r="Q47" s="34"/>
      <c r="R47" s="34"/>
      <c r="S47" s="34"/>
      <c r="T47" s="35"/>
      <c r="U47" s="26"/>
      <c r="V47" s="27"/>
      <c r="W47" s="28"/>
      <c r="X47" s="28"/>
      <c r="Y47" s="28"/>
      <c r="Z47" s="26"/>
    </row>
    <row r="48" spans="1:26" ht="15" hidden="1" thickTop="1" x14ac:dyDescent="0.3">
      <c r="A48" s="188"/>
      <c r="B48" s="194"/>
      <c r="C48" s="75"/>
      <c r="D48" s="198" t="s">
        <v>481</v>
      </c>
      <c r="E48" s="198" t="s">
        <v>516</v>
      </c>
      <c r="F48" s="75"/>
      <c r="G48" s="75"/>
      <c r="H48" s="75"/>
      <c r="I48" s="75"/>
      <c r="J48" s="75"/>
      <c r="K48" s="187"/>
      <c r="L48" s="34"/>
      <c r="M48" s="34"/>
      <c r="N48" s="34"/>
      <c r="O48" s="34"/>
      <c r="P48" s="34"/>
      <c r="Q48" s="34"/>
      <c r="R48" s="34"/>
      <c r="S48" s="34"/>
      <c r="T48" s="35"/>
      <c r="U48" s="26"/>
      <c r="V48" s="27"/>
      <c r="W48" s="28"/>
      <c r="X48" s="28"/>
      <c r="Y48" s="28"/>
      <c r="Z48" s="26"/>
    </row>
    <row r="49" spans="1:26" ht="15" hidden="1" thickBot="1" x14ac:dyDescent="0.35">
      <c r="A49" s="188"/>
      <c r="B49" s="191"/>
      <c r="C49" s="199" t="s">
        <v>517</v>
      </c>
      <c r="D49" s="75"/>
      <c r="E49" s="75"/>
      <c r="F49" s="75"/>
      <c r="G49" s="75"/>
      <c r="H49" s="75"/>
      <c r="I49" s="75"/>
      <c r="J49" s="75"/>
      <c r="K49" s="187"/>
      <c r="L49" s="34"/>
      <c r="M49" s="34"/>
      <c r="N49" s="34"/>
      <c r="O49" s="34"/>
      <c r="P49" s="34"/>
      <c r="Q49" s="34"/>
      <c r="R49" s="34"/>
      <c r="S49" s="34"/>
      <c r="T49" s="35"/>
      <c r="U49" s="26"/>
      <c r="V49" s="27"/>
      <c r="W49" s="28"/>
      <c r="X49" s="28"/>
      <c r="Y49" s="28"/>
      <c r="Z49" s="26"/>
    </row>
    <row r="50" spans="1:26" ht="15" hidden="1" thickTop="1" x14ac:dyDescent="0.3">
      <c r="A50" s="188"/>
      <c r="B50" s="194"/>
      <c r="C50" s="75">
        <f>C42*PI()/180</f>
        <v>0.72722052166430395</v>
      </c>
      <c r="D50" s="75">
        <f>D42*PI()/180</f>
        <v>0.72722294573270951</v>
      </c>
      <c r="E50" s="75"/>
      <c r="F50" s="196"/>
      <c r="G50" s="75"/>
      <c r="H50" s="75"/>
      <c r="I50" s="75"/>
      <c r="J50" s="75"/>
      <c r="K50" s="187"/>
      <c r="L50" s="34"/>
      <c r="M50" s="34"/>
      <c r="N50" s="34"/>
      <c r="O50" s="34"/>
      <c r="P50" s="34"/>
      <c r="Q50" s="34"/>
      <c r="R50" s="34"/>
      <c r="S50" s="34"/>
      <c r="T50" s="35"/>
      <c r="U50" s="26"/>
      <c r="V50" s="27"/>
      <c r="W50" s="28"/>
      <c r="X50" s="28"/>
      <c r="Y50" s="28"/>
      <c r="Z50" s="26"/>
    </row>
    <row r="51" spans="1:26" ht="15" hidden="1" thickBot="1" x14ac:dyDescent="0.35">
      <c r="A51" s="188"/>
      <c r="B51" s="191"/>
      <c r="C51" s="75">
        <f>C43*PI()/180</f>
        <v>1.224639358482688</v>
      </c>
      <c r="D51" s="75">
        <f>D43*PI()/180</f>
        <v>1.224639358482688</v>
      </c>
      <c r="E51" s="75"/>
      <c r="F51" s="75"/>
      <c r="G51" s="75"/>
      <c r="H51" s="75"/>
      <c r="I51" s="75"/>
      <c r="J51" s="75"/>
      <c r="K51" s="187"/>
      <c r="L51" s="34"/>
      <c r="M51" s="34"/>
      <c r="N51" s="34"/>
      <c r="O51" s="34"/>
      <c r="P51" s="34"/>
      <c r="Q51" s="34"/>
      <c r="R51" s="34"/>
      <c r="S51" s="34"/>
      <c r="T51" s="35"/>
      <c r="U51" s="26"/>
      <c r="V51" s="27"/>
      <c r="W51" s="28"/>
      <c r="X51" s="28"/>
      <c r="Y51" s="28"/>
      <c r="Z51" s="26"/>
    </row>
    <row r="52" spans="1:26" ht="15" hidden="1" thickTop="1" x14ac:dyDescent="0.3">
      <c r="A52" s="188"/>
      <c r="B52" s="194"/>
      <c r="C52" s="75"/>
      <c r="D52" s="75"/>
      <c r="E52" s="75"/>
      <c r="F52" s="75"/>
      <c r="G52" s="75"/>
      <c r="H52" s="75"/>
      <c r="I52" s="75"/>
      <c r="J52" s="75"/>
      <c r="K52" s="187"/>
      <c r="L52" s="34"/>
      <c r="M52" s="34"/>
      <c r="N52" s="34"/>
      <c r="O52" s="34"/>
      <c r="P52" s="34"/>
      <c r="Q52" s="34"/>
      <c r="R52" s="34"/>
      <c r="S52" s="34"/>
      <c r="T52" s="35"/>
      <c r="U52" s="26"/>
      <c r="V52" s="27"/>
      <c r="W52" s="28"/>
      <c r="X52" s="28"/>
      <c r="Y52" s="28"/>
      <c r="Z52" s="26"/>
    </row>
    <row r="53" spans="1:26" ht="18.600000000000001" hidden="1" thickBot="1" x14ac:dyDescent="0.4">
      <c r="A53" s="188"/>
      <c r="B53" s="191"/>
      <c r="C53" s="75">
        <f>-1*ATAN2(COS(C50)*SIN(D50)-SIN(C50)*COS(D50)*COS(D51-C51),SIN(D51-C51)*COS(D50))</f>
        <v>0</v>
      </c>
      <c r="D53" s="75"/>
      <c r="E53" s="75"/>
      <c r="F53" s="200" t="s">
        <v>518</v>
      </c>
      <c r="G53" s="75"/>
      <c r="H53" s="75"/>
      <c r="I53" s="75"/>
      <c r="J53" s="75"/>
      <c r="K53" s="187"/>
      <c r="L53" s="34"/>
      <c r="M53" s="34"/>
      <c r="N53" s="34"/>
      <c r="O53" s="34"/>
      <c r="P53" s="34"/>
      <c r="Q53" s="34"/>
      <c r="R53" s="34"/>
      <c r="S53" s="34"/>
      <c r="T53" s="35"/>
      <c r="U53" s="26"/>
      <c r="V53" s="27"/>
      <c r="W53" s="28"/>
      <c r="X53" s="28"/>
      <c r="Y53" s="28"/>
      <c r="Z53" s="26"/>
    </row>
    <row r="54" spans="1:26" ht="15" hidden="1" thickTop="1" x14ac:dyDescent="0.3">
      <c r="A54" s="188"/>
      <c r="B54" s="194"/>
      <c r="C54" s="75">
        <f>IF(360+C53/(2*PI())*360&gt;360,C53/(2*PI())*360,360+C53/(2*PI())*360)</f>
        <v>360</v>
      </c>
      <c r="D54" s="75" t="s">
        <v>519</v>
      </c>
      <c r="E54" s="75"/>
      <c r="F54" s="75"/>
      <c r="G54" s="75"/>
      <c r="H54" s="75"/>
      <c r="I54" s="75"/>
      <c r="J54" s="75"/>
      <c r="K54" s="187"/>
      <c r="L54" s="34"/>
      <c r="M54" s="34"/>
      <c r="N54" s="34"/>
      <c r="O54" s="34"/>
      <c r="P54" s="34"/>
      <c r="Q54" s="34"/>
      <c r="R54" s="34"/>
      <c r="S54" s="34"/>
      <c r="T54" s="35"/>
      <c r="U54" s="26"/>
      <c r="V54" s="27"/>
      <c r="W54" s="28"/>
      <c r="X54" s="28"/>
      <c r="Y54" s="28"/>
      <c r="Z54" s="26"/>
    </row>
    <row r="55" spans="1:26" ht="15" hidden="1" thickBot="1" x14ac:dyDescent="0.35">
      <c r="A55" s="188"/>
      <c r="B55" s="191"/>
      <c r="C55" s="75">
        <f>61.582*ACOS(SIN(C42)*SIN(D42)+COS(C42)*COS(D42)*COS(C43-D43))*6371.14</f>
        <v>54.492714161316478</v>
      </c>
      <c r="D55" s="75" t="s">
        <v>520</v>
      </c>
      <c r="E55" s="75"/>
      <c r="F55" s="75"/>
      <c r="G55" s="75"/>
      <c r="H55" s="75"/>
      <c r="I55" s="75"/>
      <c r="J55" s="75"/>
      <c r="K55" s="187"/>
      <c r="L55" s="34"/>
      <c r="M55" s="34"/>
      <c r="N55" s="34"/>
      <c r="O55" s="34"/>
      <c r="P55" s="34"/>
      <c r="Q55" s="34"/>
      <c r="R55" s="34"/>
      <c r="S55" s="34"/>
      <c r="T55" s="35"/>
      <c r="U55" s="26"/>
      <c r="V55" s="27"/>
      <c r="W55" s="28"/>
      <c r="X55" s="28"/>
      <c r="Y55" s="28"/>
      <c r="Z55" s="26"/>
    </row>
    <row r="56" spans="1:26" ht="21.6" thickTop="1" x14ac:dyDescent="0.4">
      <c r="A56" s="188"/>
      <c r="B56" s="345" t="s">
        <v>521</v>
      </c>
      <c r="C56" s="346"/>
      <c r="D56" s="346"/>
      <c r="E56" s="346"/>
      <c r="F56" s="346"/>
      <c r="G56" s="346"/>
      <c r="H56" s="346"/>
      <c r="I56" s="346"/>
      <c r="J56" s="347"/>
      <c r="K56" s="187"/>
      <c r="L56" s="352" t="s">
        <v>456</v>
      </c>
      <c r="M56" s="353"/>
      <c r="N56" s="353"/>
      <c r="O56" s="353"/>
      <c r="P56" s="201"/>
      <c r="Q56" s="34"/>
      <c r="R56" s="34"/>
      <c r="S56" s="34"/>
      <c r="T56" s="35"/>
      <c r="U56" s="26"/>
      <c r="V56" s="27"/>
      <c r="W56" s="28"/>
      <c r="X56" s="28"/>
      <c r="Y56" s="28"/>
      <c r="Z56" s="26"/>
    </row>
    <row r="57" spans="1:26" ht="19.2" thickBot="1" x14ac:dyDescent="0.35">
      <c r="A57" s="188"/>
      <c r="B57" s="202" t="s">
        <v>456</v>
      </c>
      <c r="C57" s="75"/>
      <c r="D57" s="75"/>
      <c r="E57" s="124" t="s">
        <v>522</v>
      </c>
      <c r="F57" s="75"/>
      <c r="G57" s="75"/>
      <c r="H57" s="75"/>
      <c r="I57" s="75"/>
      <c r="J57" s="76"/>
      <c r="K57" s="187"/>
      <c r="L57" s="203"/>
      <c r="M57" s="204"/>
      <c r="N57" s="203"/>
      <c r="O57" s="205"/>
      <c r="P57" s="201"/>
      <c r="Q57" s="34"/>
      <c r="R57" s="34"/>
      <c r="S57" s="34"/>
      <c r="T57" s="35"/>
      <c r="U57" s="26"/>
      <c r="V57" s="27"/>
      <c r="W57" s="28"/>
      <c r="X57" s="28"/>
      <c r="Y57" s="28"/>
      <c r="Z57" s="26"/>
    </row>
    <row r="58" spans="1:26" ht="19.2" thickBot="1" x14ac:dyDescent="0.35">
      <c r="A58" s="188"/>
      <c r="B58" s="206" t="s">
        <v>456</v>
      </c>
      <c r="C58" s="75"/>
      <c r="D58" s="75"/>
      <c r="E58" s="207">
        <v>0</v>
      </c>
      <c r="F58" s="208" t="s">
        <v>523</v>
      </c>
      <c r="G58" s="75"/>
      <c r="H58" s="75"/>
      <c r="I58" s="75"/>
      <c r="J58" s="76"/>
      <c r="K58" s="187"/>
      <c r="L58" s="203"/>
      <c r="M58" s="204"/>
      <c r="N58" s="209"/>
      <c r="O58" s="210" t="s">
        <v>456</v>
      </c>
      <c r="P58" s="211" t="s">
        <v>456</v>
      </c>
      <c r="Q58" s="34"/>
      <c r="R58" s="34"/>
      <c r="S58" s="34"/>
      <c r="T58" s="35"/>
      <c r="U58" s="26"/>
      <c r="V58" s="27"/>
      <c r="W58" s="28"/>
      <c r="X58" s="28"/>
      <c r="Y58" s="28"/>
      <c r="Z58" s="26"/>
    </row>
    <row r="59" spans="1:26" ht="19.2" thickBot="1" x14ac:dyDescent="0.35">
      <c r="A59" s="188"/>
      <c r="B59" s="206" t="s">
        <v>456</v>
      </c>
      <c r="C59" s="321" t="s">
        <v>524</v>
      </c>
      <c r="D59" s="322"/>
      <c r="E59" s="322"/>
      <c r="F59" s="322"/>
      <c r="G59" s="322"/>
      <c r="H59" s="322"/>
      <c r="I59" s="322"/>
      <c r="J59" s="323"/>
      <c r="K59" s="187"/>
      <c r="L59" s="203"/>
      <c r="M59" s="204"/>
      <c r="N59" s="212"/>
      <c r="O59" s="205"/>
      <c r="P59" s="211" t="s">
        <v>456</v>
      </c>
      <c r="Q59" s="34"/>
      <c r="R59" s="34"/>
      <c r="S59" s="34"/>
      <c r="T59" s="35"/>
      <c r="U59" s="26"/>
      <c r="V59" s="27"/>
      <c r="W59" s="28"/>
      <c r="X59" s="28"/>
      <c r="Y59" s="28"/>
      <c r="Z59" s="26"/>
    </row>
    <row r="60" spans="1:26" ht="19.8" thickTop="1" thickBot="1" x14ac:dyDescent="0.35">
      <c r="A60" s="188"/>
      <c r="B60" s="206" t="s">
        <v>456</v>
      </c>
      <c r="C60" s="75"/>
      <c r="D60" s="75"/>
      <c r="E60" s="213">
        <v>0</v>
      </c>
      <c r="F60" s="214" t="s">
        <v>525</v>
      </c>
      <c r="G60" s="75"/>
      <c r="H60" s="75"/>
      <c r="I60" s="75"/>
      <c r="J60" s="76"/>
      <c r="K60" s="187"/>
      <c r="L60" s="203"/>
      <c r="M60" s="204"/>
      <c r="N60" s="209" t="s">
        <v>456</v>
      </c>
      <c r="O60" s="210" t="s">
        <v>456</v>
      </c>
      <c r="P60" s="211" t="s">
        <v>456</v>
      </c>
      <c r="Q60" s="34"/>
      <c r="R60" s="34"/>
      <c r="S60" s="34"/>
      <c r="T60" s="35"/>
      <c r="U60" s="26"/>
      <c r="V60" s="27"/>
      <c r="W60" s="28"/>
      <c r="X60" s="28"/>
      <c r="Y60" s="28"/>
      <c r="Z60" s="26"/>
    </row>
    <row r="61" spans="1:26" ht="19.8" thickTop="1" thickBot="1" x14ac:dyDescent="0.35">
      <c r="A61" s="188"/>
      <c r="B61" s="206" t="s">
        <v>456</v>
      </c>
      <c r="C61" s="75"/>
      <c r="D61" s="75"/>
      <c r="E61" s="124" t="s">
        <v>526</v>
      </c>
      <c r="F61" s="75"/>
      <c r="G61" s="75"/>
      <c r="H61" s="75"/>
      <c r="I61" s="75"/>
      <c r="J61" s="76"/>
      <c r="K61" s="187"/>
      <c r="L61" s="324" t="s">
        <v>456</v>
      </c>
      <c r="M61" s="325"/>
      <c r="N61" s="325"/>
      <c r="O61" s="325"/>
      <c r="P61" s="325"/>
      <c r="Q61" s="34"/>
      <c r="R61" s="34"/>
      <c r="S61" s="34"/>
      <c r="T61" s="35"/>
      <c r="U61" s="26"/>
      <c r="V61" s="27"/>
      <c r="W61" s="28"/>
      <c r="X61" s="28"/>
      <c r="Y61" s="28"/>
      <c r="Z61" s="26"/>
    </row>
    <row r="62" spans="1:26" ht="22.2" thickTop="1" thickBot="1" x14ac:dyDescent="0.35">
      <c r="A62" s="188"/>
      <c r="B62" s="206" t="s">
        <v>456</v>
      </c>
      <c r="C62" s="75"/>
      <c r="D62" s="75"/>
      <c r="E62" s="215" t="str">
        <f>IF(E60=0," ",(E58*(VLOOKUP(E60,D74:E163,2))))</f>
        <v xml:space="preserve"> </v>
      </c>
      <c r="F62" s="208" t="s">
        <v>523</v>
      </c>
      <c r="G62" s="75"/>
      <c r="H62" s="75"/>
      <c r="I62" s="75"/>
      <c r="J62" s="76"/>
      <c r="K62" s="187"/>
      <c r="L62" s="348" t="s">
        <v>456</v>
      </c>
      <c r="M62" s="349"/>
      <c r="N62" s="349"/>
      <c r="O62" s="349"/>
      <c r="P62" s="349"/>
      <c r="Q62" s="34"/>
      <c r="R62" s="34"/>
      <c r="S62" s="34"/>
      <c r="T62" s="35"/>
      <c r="U62" s="26"/>
      <c r="V62" s="27"/>
      <c r="W62" s="28"/>
      <c r="X62" s="28"/>
      <c r="Y62" s="28"/>
      <c r="Z62" s="26"/>
    </row>
    <row r="63" spans="1:26" ht="19.2" thickTop="1" x14ac:dyDescent="0.3">
      <c r="A63" s="188"/>
      <c r="B63" s="206" t="s">
        <v>456</v>
      </c>
      <c r="C63" s="340" t="s">
        <v>527</v>
      </c>
      <c r="D63" s="341"/>
      <c r="E63" s="341"/>
      <c r="F63" s="341"/>
      <c r="G63" s="341"/>
      <c r="H63" s="341"/>
      <c r="I63" s="341"/>
      <c r="J63" s="342"/>
      <c r="K63" s="187"/>
      <c r="L63" s="348" t="s">
        <v>456</v>
      </c>
      <c r="M63" s="349"/>
      <c r="N63" s="349"/>
      <c r="O63" s="349"/>
      <c r="P63" s="349"/>
      <c r="Q63" s="34"/>
      <c r="R63" s="34"/>
      <c r="S63" s="34"/>
      <c r="T63" s="35"/>
      <c r="U63" s="26"/>
      <c r="V63" s="27"/>
      <c r="W63" s="28"/>
      <c r="X63" s="28"/>
      <c r="Y63" s="28"/>
      <c r="Z63" s="26"/>
    </row>
    <row r="64" spans="1:26" ht="18.600000000000001" x14ac:dyDescent="0.3">
      <c r="A64" s="188"/>
      <c r="B64" s="206" t="s">
        <v>456</v>
      </c>
      <c r="C64" s="341"/>
      <c r="D64" s="341"/>
      <c r="E64" s="341"/>
      <c r="F64" s="341"/>
      <c r="G64" s="341"/>
      <c r="H64" s="341"/>
      <c r="I64" s="341"/>
      <c r="J64" s="342"/>
      <c r="K64" s="187"/>
      <c r="L64" s="348" t="s">
        <v>456</v>
      </c>
      <c r="M64" s="349"/>
      <c r="N64" s="349"/>
      <c r="O64" s="349"/>
      <c r="P64" s="349"/>
      <c r="Q64" s="34"/>
      <c r="R64" s="34"/>
      <c r="S64" s="34"/>
      <c r="T64" s="35"/>
      <c r="U64" s="26"/>
      <c r="V64" s="27"/>
      <c r="W64" s="28"/>
      <c r="X64" s="28"/>
      <c r="Y64" s="28"/>
      <c r="Z64" s="26"/>
    </row>
    <row r="65" spans="1:26" ht="18.600000000000001" x14ac:dyDescent="0.3">
      <c r="A65" s="188"/>
      <c r="B65" s="206" t="s">
        <v>456</v>
      </c>
      <c r="C65" s="341"/>
      <c r="D65" s="341"/>
      <c r="E65" s="341"/>
      <c r="F65" s="341"/>
      <c r="G65" s="341"/>
      <c r="H65" s="341"/>
      <c r="I65" s="341"/>
      <c r="J65" s="342"/>
      <c r="K65" s="187"/>
      <c r="L65" s="350" t="s">
        <v>456</v>
      </c>
      <c r="M65" s="351"/>
      <c r="N65" s="351"/>
      <c r="O65" s="351"/>
      <c r="P65" s="351"/>
      <c r="Q65" s="34"/>
      <c r="R65" s="34"/>
      <c r="S65" s="34"/>
      <c r="T65" s="35"/>
      <c r="U65" s="26"/>
      <c r="V65" s="27"/>
      <c r="W65" s="28"/>
      <c r="X65" s="28"/>
      <c r="Y65" s="28"/>
      <c r="Z65" s="26"/>
    </row>
    <row r="66" spans="1:26" ht="18.600000000000001" x14ac:dyDescent="0.3">
      <c r="A66" s="188"/>
      <c r="B66" s="206" t="s">
        <v>456</v>
      </c>
      <c r="C66" s="341"/>
      <c r="D66" s="341"/>
      <c r="E66" s="341"/>
      <c r="F66" s="341"/>
      <c r="G66" s="341"/>
      <c r="H66" s="341"/>
      <c r="I66" s="341"/>
      <c r="J66" s="342"/>
      <c r="K66" s="187"/>
      <c r="L66" s="34"/>
      <c r="M66" s="34"/>
      <c r="N66" s="34"/>
      <c r="O66" s="34"/>
      <c r="P66" s="34"/>
      <c r="Q66" s="34"/>
      <c r="R66" s="34"/>
      <c r="S66" s="34"/>
      <c r="T66" s="35"/>
      <c r="U66" s="26"/>
      <c r="V66" s="27"/>
      <c r="W66" s="28"/>
      <c r="X66" s="28"/>
      <c r="Y66" s="28"/>
      <c r="Z66" s="26"/>
    </row>
    <row r="67" spans="1:26" ht="15" thickBot="1" x14ac:dyDescent="0.35">
      <c r="A67" s="188"/>
      <c r="B67" s="130"/>
      <c r="C67" s="343"/>
      <c r="D67" s="343"/>
      <c r="E67" s="343"/>
      <c r="F67" s="343"/>
      <c r="G67" s="343"/>
      <c r="H67" s="343"/>
      <c r="I67" s="343"/>
      <c r="J67" s="344"/>
      <c r="K67" s="187"/>
      <c r="L67" s="34"/>
      <c r="M67" s="34"/>
      <c r="N67" s="34"/>
      <c r="O67" s="34"/>
      <c r="P67" s="34"/>
      <c r="Q67" s="34"/>
      <c r="R67" s="34"/>
      <c r="S67" s="34"/>
      <c r="T67" s="35"/>
      <c r="U67" s="26"/>
      <c r="V67" s="27"/>
      <c r="W67" s="28"/>
      <c r="X67" s="28"/>
      <c r="Y67" s="28"/>
      <c r="Z67" s="26"/>
    </row>
    <row r="68" spans="1:26" ht="15.6" thickTop="1" thickBot="1" x14ac:dyDescent="0.35">
      <c r="A68" s="26"/>
      <c r="B68" s="216"/>
      <c r="C68" s="34"/>
      <c r="D68" s="34"/>
      <c r="E68" s="34"/>
      <c r="F68" s="34"/>
      <c r="G68" s="34"/>
      <c r="H68" s="34"/>
      <c r="I68" s="34"/>
      <c r="J68" s="84"/>
      <c r="K68" s="217"/>
      <c r="L68" s="34"/>
      <c r="M68" s="34"/>
      <c r="N68" s="34"/>
      <c r="O68" s="34"/>
      <c r="P68" s="34"/>
      <c r="Q68" s="34"/>
      <c r="R68" s="34"/>
      <c r="S68" s="34"/>
      <c r="T68" s="35"/>
      <c r="U68" s="26"/>
      <c r="V68" s="27"/>
      <c r="W68" s="28"/>
      <c r="X68" s="28"/>
      <c r="Y68" s="28"/>
      <c r="Z68" s="26"/>
    </row>
    <row r="69" spans="1:26" ht="19.2" thickBot="1" x14ac:dyDescent="0.35">
      <c r="A69" s="26"/>
      <c r="B69" s="218" t="s">
        <v>456</v>
      </c>
      <c r="C69" s="219"/>
      <c r="D69" s="219"/>
      <c r="E69" s="219"/>
      <c r="F69" s="220" t="s">
        <v>528</v>
      </c>
      <c r="G69" s="219"/>
      <c r="H69" s="219"/>
      <c r="I69" s="219"/>
      <c r="J69" s="221"/>
      <c r="K69" s="217"/>
      <c r="L69" s="34"/>
      <c r="M69" s="34"/>
      <c r="N69" s="34"/>
      <c r="O69" s="34"/>
      <c r="P69" s="34"/>
      <c r="Q69" s="34"/>
      <c r="R69" s="34"/>
      <c r="S69" s="34"/>
      <c r="T69" s="35"/>
      <c r="U69" s="26"/>
      <c r="V69" s="27"/>
      <c r="W69" s="28"/>
      <c r="X69" s="28"/>
      <c r="Y69" s="28"/>
      <c r="Z69" s="26"/>
    </row>
    <row r="70" spans="1:26" ht="19.2" thickBot="1" x14ac:dyDescent="0.35">
      <c r="A70" s="26"/>
      <c r="B70" s="222" t="s">
        <v>456</v>
      </c>
      <c r="C70" s="223"/>
      <c r="D70" s="223"/>
      <c r="E70" s="223"/>
      <c r="F70" s="223"/>
      <c r="G70" s="223"/>
      <c r="H70" s="223"/>
      <c r="I70" s="223"/>
      <c r="J70" s="223"/>
      <c r="K70" s="224"/>
      <c r="L70" s="34"/>
      <c r="M70" s="34"/>
      <c r="N70" s="34"/>
      <c r="O70" s="34"/>
      <c r="P70" s="34"/>
      <c r="Q70" s="34"/>
      <c r="R70" s="34"/>
      <c r="S70" s="34"/>
      <c r="T70" s="35"/>
      <c r="U70" s="26"/>
      <c r="V70" s="27"/>
      <c r="W70" s="28"/>
      <c r="X70" s="28"/>
      <c r="Y70" s="28"/>
      <c r="Z70" s="26"/>
    </row>
    <row r="71" spans="1:26" ht="29.25" customHeight="1" thickBot="1" x14ac:dyDescent="0.35">
      <c r="A71" s="188"/>
      <c r="B71" s="337" t="s">
        <v>529</v>
      </c>
      <c r="C71" s="338"/>
      <c r="D71" s="338"/>
      <c r="E71" s="338"/>
      <c r="F71" s="338"/>
      <c r="G71" s="338"/>
      <c r="H71" s="338"/>
      <c r="I71" s="338"/>
      <c r="J71" s="339"/>
      <c r="K71" s="225"/>
      <c r="L71" s="226"/>
      <c r="M71" s="188"/>
      <c r="N71" s="188"/>
      <c r="O71" s="188"/>
      <c r="P71" s="188"/>
      <c r="Q71" s="188"/>
      <c r="R71" s="188"/>
      <c r="S71" s="188"/>
      <c r="T71" s="227"/>
      <c r="U71" s="188"/>
      <c r="V71" s="28"/>
      <c r="W71" s="28"/>
      <c r="X71" s="28"/>
      <c r="Y71" s="28"/>
      <c r="Z71" s="26"/>
    </row>
    <row r="72" spans="1:26" ht="15" hidden="1" x14ac:dyDescent="0.3">
      <c r="A72" s="188"/>
      <c r="B72" s="188"/>
      <c r="C72" s="228"/>
      <c r="D72" s="334" t="s">
        <v>530</v>
      </c>
      <c r="E72" s="335"/>
      <c r="F72" s="335"/>
      <c r="G72" s="335"/>
      <c r="H72" s="335"/>
      <c r="I72" s="335"/>
      <c r="J72" s="336"/>
      <c r="K72" s="250"/>
      <c r="L72" s="226"/>
      <c r="M72" s="188"/>
      <c r="N72" s="188"/>
      <c r="O72" s="188"/>
      <c r="P72" s="188"/>
      <c r="Q72" s="188"/>
      <c r="R72" s="188"/>
      <c r="S72" s="188"/>
      <c r="T72" s="227"/>
      <c r="U72" s="188"/>
      <c r="V72" s="28"/>
      <c r="W72" s="28"/>
      <c r="X72" s="28"/>
      <c r="Y72" s="28"/>
      <c r="Z72" s="26"/>
    </row>
    <row r="73" spans="1:26" ht="15" hidden="1" x14ac:dyDescent="0.3">
      <c r="A73" s="188"/>
      <c r="B73" s="188"/>
      <c r="C73" s="228"/>
      <c r="D73" s="229" t="s">
        <v>531</v>
      </c>
      <c r="E73" s="229" t="s">
        <v>532</v>
      </c>
      <c r="F73" s="230" t="s">
        <v>531</v>
      </c>
      <c r="G73" s="229" t="s">
        <v>532</v>
      </c>
      <c r="H73" s="229" t="s">
        <v>531</v>
      </c>
      <c r="I73" s="229" t="s">
        <v>532</v>
      </c>
      <c r="J73" s="229" t="s">
        <v>531</v>
      </c>
      <c r="K73" s="229" t="s">
        <v>532</v>
      </c>
      <c r="L73" s="226"/>
      <c r="M73" s="188"/>
      <c r="N73" s="188"/>
      <c r="O73" s="188"/>
      <c r="P73" s="188"/>
      <c r="Q73" s="188"/>
      <c r="R73" s="188"/>
      <c r="S73" s="188"/>
      <c r="T73" s="227"/>
      <c r="U73" s="188"/>
      <c r="V73" s="28"/>
      <c r="W73" s="28"/>
      <c r="X73" s="28"/>
      <c r="Y73" s="28"/>
      <c r="Z73" s="26"/>
    </row>
    <row r="74" spans="1:26" ht="15" hidden="1" x14ac:dyDescent="0.3">
      <c r="A74" s="188"/>
      <c r="B74" s="188"/>
      <c r="C74" s="228"/>
      <c r="D74" s="229">
        <v>1</v>
      </c>
      <c r="E74" s="231">
        <v>1.7000000000000001E-2</v>
      </c>
      <c r="F74" s="230">
        <v>26</v>
      </c>
      <c r="G74" s="231">
        <v>0.48699999999999999</v>
      </c>
      <c r="H74" s="232">
        <v>51</v>
      </c>
      <c r="I74" s="231">
        <v>1.234</v>
      </c>
      <c r="J74" s="230">
        <v>76</v>
      </c>
      <c r="K74" s="231">
        <v>4.01</v>
      </c>
      <c r="L74" s="226"/>
      <c r="M74" s="188"/>
      <c r="N74" s="188"/>
      <c r="O74" s="188"/>
      <c r="P74" s="188"/>
      <c r="Q74" s="188"/>
      <c r="R74" s="188"/>
      <c r="S74" s="188"/>
      <c r="T74" s="227"/>
      <c r="U74" s="188"/>
      <c r="V74" s="28"/>
      <c r="W74" s="28"/>
      <c r="X74" s="28"/>
      <c r="Y74" s="28"/>
      <c r="Z74" s="26"/>
    </row>
    <row r="75" spans="1:26" ht="15" hidden="1" x14ac:dyDescent="0.3">
      <c r="A75" s="188"/>
      <c r="B75" s="188"/>
      <c r="C75" s="228"/>
      <c r="D75" s="229">
        <v>2</v>
      </c>
      <c r="E75" s="231">
        <v>3.4000000000000002E-2</v>
      </c>
      <c r="F75" s="230">
        <v>27</v>
      </c>
      <c r="G75" s="231">
        <v>0.50900000000000001</v>
      </c>
      <c r="H75" s="232">
        <v>52</v>
      </c>
      <c r="I75" s="231">
        <v>1.2789999999999999</v>
      </c>
      <c r="J75" s="230">
        <v>77</v>
      </c>
      <c r="K75" s="231">
        <v>4.3310000000000004</v>
      </c>
      <c r="L75" s="226"/>
      <c r="M75" s="188"/>
      <c r="N75" s="188"/>
      <c r="O75" s="188"/>
      <c r="P75" s="188"/>
      <c r="Q75" s="188"/>
      <c r="R75" s="188"/>
      <c r="S75" s="188"/>
      <c r="T75" s="227"/>
      <c r="U75" s="188"/>
      <c r="V75" s="28"/>
      <c r="W75" s="28"/>
      <c r="X75" s="28"/>
      <c r="Y75" s="28"/>
      <c r="Z75" s="26"/>
    </row>
    <row r="76" spans="1:26" ht="15" hidden="1" x14ac:dyDescent="0.3">
      <c r="A76" s="188"/>
      <c r="B76" s="188"/>
      <c r="C76" s="228"/>
      <c r="D76" s="229">
        <v>3</v>
      </c>
      <c r="E76" s="231">
        <v>5.1999999999999998E-2</v>
      </c>
      <c r="F76" s="230">
        <v>28</v>
      </c>
      <c r="G76" s="231">
        <v>0.53100000000000003</v>
      </c>
      <c r="H76" s="232">
        <v>53</v>
      </c>
      <c r="I76" s="231">
        <v>1.327</v>
      </c>
      <c r="J76" s="230">
        <v>78</v>
      </c>
      <c r="K76" s="231">
        <v>4.7039999999999997</v>
      </c>
      <c r="L76" s="226"/>
      <c r="M76" s="188"/>
      <c r="N76" s="188"/>
      <c r="O76" s="188"/>
      <c r="P76" s="188"/>
      <c r="Q76" s="188"/>
      <c r="R76" s="188"/>
      <c r="S76" s="188"/>
      <c r="T76" s="227"/>
      <c r="U76" s="188"/>
      <c r="V76" s="28"/>
      <c r="W76" s="28"/>
      <c r="X76" s="28"/>
      <c r="Y76" s="28"/>
      <c r="Z76" s="26"/>
    </row>
    <row r="77" spans="1:26" ht="15" hidden="1" x14ac:dyDescent="0.3">
      <c r="A77" s="188"/>
      <c r="B77" s="188"/>
      <c r="C77" s="233"/>
      <c r="D77" s="229">
        <v>4</v>
      </c>
      <c r="E77" s="231">
        <v>6.9000000000000006E-2</v>
      </c>
      <c r="F77" s="230">
        <v>29</v>
      </c>
      <c r="G77" s="231">
        <v>0.55400000000000005</v>
      </c>
      <c r="H77" s="232">
        <v>54</v>
      </c>
      <c r="I77" s="231">
        <v>1.3759999999999999</v>
      </c>
      <c r="J77" s="230">
        <v>79</v>
      </c>
      <c r="K77" s="231">
        <v>5.1440000000000001</v>
      </c>
      <c r="L77" s="234"/>
      <c r="M77" s="188"/>
      <c r="N77" s="188"/>
      <c r="O77" s="188"/>
      <c r="P77" s="188"/>
      <c r="Q77" s="188"/>
      <c r="R77" s="188"/>
      <c r="S77" s="188"/>
      <c r="T77" s="227"/>
      <c r="U77" s="188"/>
      <c r="V77" s="28"/>
      <c r="W77" s="28"/>
      <c r="X77" s="28"/>
      <c r="Y77" s="28"/>
      <c r="Z77" s="26"/>
    </row>
    <row r="78" spans="1:26" ht="15" hidden="1" x14ac:dyDescent="0.3">
      <c r="A78" s="188"/>
      <c r="B78" s="188"/>
      <c r="C78" s="235"/>
      <c r="D78" s="229">
        <v>5</v>
      </c>
      <c r="E78" s="231">
        <v>8.6999999999999994E-2</v>
      </c>
      <c r="F78" s="230">
        <v>30</v>
      </c>
      <c r="G78" s="231">
        <v>0.57699999999999996</v>
      </c>
      <c r="H78" s="232">
        <v>55</v>
      </c>
      <c r="I78" s="231">
        <v>1.4279999999999999</v>
      </c>
      <c r="J78" s="230">
        <v>80</v>
      </c>
      <c r="K78" s="231">
        <v>5.6710000000000003</v>
      </c>
      <c r="L78" s="226"/>
      <c r="M78" s="188"/>
      <c r="N78" s="188"/>
      <c r="O78" s="188"/>
      <c r="P78" s="188"/>
      <c r="Q78" s="188"/>
      <c r="R78" s="188"/>
      <c r="S78" s="188"/>
      <c r="T78" s="227"/>
      <c r="U78" s="188"/>
      <c r="V78" s="28"/>
      <c r="W78" s="28"/>
      <c r="X78" s="28"/>
      <c r="Y78" s="28"/>
      <c r="Z78" s="26"/>
    </row>
    <row r="79" spans="1:26" ht="15" hidden="1" x14ac:dyDescent="0.3">
      <c r="A79" s="188"/>
      <c r="B79" s="188"/>
      <c r="C79" s="235"/>
      <c r="D79" s="229">
        <v>6</v>
      </c>
      <c r="E79" s="231">
        <v>0.105</v>
      </c>
      <c r="F79" s="230">
        <v>31</v>
      </c>
      <c r="G79" s="231">
        <v>0.6</v>
      </c>
      <c r="H79" s="232">
        <v>56</v>
      </c>
      <c r="I79" s="231">
        <v>1.482</v>
      </c>
      <c r="J79" s="230">
        <v>81</v>
      </c>
      <c r="K79" s="231">
        <v>6.3129999999999997</v>
      </c>
      <c r="L79" s="226"/>
      <c r="M79" s="188"/>
      <c r="N79" s="188"/>
      <c r="O79" s="188"/>
      <c r="P79" s="188"/>
      <c r="Q79" s="188"/>
      <c r="R79" s="188"/>
      <c r="S79" s="188"/>
      <c r="T79" s="227"/>
      <c r="U79" s="188"/>
      <c r="V79" s="28"/>
      <c r="W79" s="28"/>
      <c r="X79" s="28"/>
      <c r="Y79" s="28"/>
      <c r="Z79" s="26"/>
    </row>
    <row r="80" spans="1:26" ht="15" hidden="1" x14ac:dyDescent="0.3">
      <c r="A80" s="188"/>
      <c r="B80" s="188"/>
      <c r="C80" s="228"/>
      <c r="D80" s="229">
        <v>7</v>
      </c>
      <c r="E80" s="231">
        <v>0.122</v>
      </c>
      <c r="F80" s="230">
        <v>32</v>
      </c>
      <c r="G80" s="231">
        <v>0.624</v>
      </c>
      <c r="H80" s="232">
        <v>57</v>
      </c>
      <c r="I80" s="231">
        <v>1.5389999999999999</v>
      </c>
      <c r="J80" s="230">
        <v>82</v>
      </c>
      <c r="K80" s="231">
        <v>7.1150000000000002</v>
      </c>
      <c r="L80" s="226"/>
      <c r="M80" s="188"/>
      <c r="N80" s="188"/>
      <c r="O80" s="188"/>
      <c r="P80" s="188"/>
      <c r="Q80" s="188"/>
      <c r="R80" s="188"/>
      <c r="S80" s="188"/>
      <c r="T80" s="227"/>
      <c r="U80" s="188"/>
      <c r="V80" s="28"/>
      <c r="W80" s="28"/>
      <c r="X80" s="28"/>
      <c r="Y80" s="28"/>
      <c r="Z80" s="26"/>
    </row>
    <row r="81" spans="1:26" ht="15" hidden="1" x14ac:dyDescent="0.3">
      <c r="A81" s="188"/>
      <c r="B81" s="188"/>
      <c r="C81" s="236"/>
      <c r="D81" s="229">
        <v>8</v>
      </c>
      <c r="E81" s="231">
        <v>0.14000000000000001</v>
      </c>
      <c r="F81" s="230">
        <v>33</v>
      </c>
      <c r="G81" s="231">
        <v>0.64900000000000002</v>
      </c>
      <c r="H81" s="232">
        <v>58</v>
      </c>
      <c r="I81" s="231">
        <v>1.6</v>
      </c>
      <c r="J81" s="230">
        <v>83</v>
      </c>
      <c r="K81" s="231">
        <v>8.1440000000000001</v>
      </c>
      <c r="L81" s="226"/>
      <c r="M81" s="188"/>
      <c r="N81" s="188"/>
      <c r="O81" s="188"/>
      <c r="P81" s="188"/>
      <c r="Q81" s="188"/>
      <c r="R81" s="188"/>
      <c r="S81" s="188"/>
      <c r="T81" s="227"/>
      <c r="U81" s="188"/>
      <c r="V81" s="28"/>
      <c r="W81" s="28"/>
      <c r="X81" s="28"/>
      <c r="Y81" s="28"/>
      <c r="Z81" s="26"/>
    </row>
    <row r="82" spans="1:26" ht="15" hidden="1" x14ac:dyDescent="0.3">
      <c r="A82" s="188"/>
      <c r="B82" s="188"/>
      <c r="C82" s="236"/>
      <c r="D82" s="229">
        <v>9</v>
      </c>
      <c r="E82" s="231">
        <v>0.158</v>
      </c>
      <c r="F82" s="230">
        <v>34</v>
      </c>
      <c r="G82" s="231">
        <v>0.67400000000000004</v>
      </c>
      <c r="H82" s="232">
        <v>59</v>
      </c>
      <c r="I82" s="231">
        <v>1.6639999999999999</v>
      </c>
      <c r="J82" s="230">
        <v>84</v>
      </c>
      <c r="K82" s="231">
        <v>9.5139999999999993</v>
      </c>
      <c r="L82" s="226"/>
      <c r="M82" s="188"/>
      <c r="N82" s="188"/>
      <c r="O82" s="188"/>
      <c r="P82" s="188"/>
      <c r="Q82" s="188"/>
      <c r="R82" s="188"/>
      <c r="S82" s="188"/>
      <c r="T82" s="227"/>
      <c r="U82" s="188"/>
      <c r="V82" s="28"/>
      <c r="W82" s="28"/>
      <c r="X82" s="28"/>
      <c r="Y82" s="28"/>
      <c r="Z82" s="26"/>
    </row>
    <row r="83" spans="1:26" ht="15" hidden="1" x14ac:dyDescent="0.3">
      <c r="A83" s="188"/>
      <c r="B83" s="188"/>
      <c r="C83" s="237"/>
      <c r="D83" s="229">
        <v>10</v>
      </c>
      <c r="E83" s="231">
        <v>0.17599999999999999</v>
      </c>
      <c r="F83" s="230">
        <v>35</v>
      </c>
      <c r="G83" s="231">
        <v>0.7</v>
      </c>
      <c r="H83" s="232">
        <v>60</v>
      </c>
      <c r="I83" s="231">
        <v>1.732</v>
      </c>
      <c r="J83" s="230">
        <v>85</v>
      </c>
      <c r="K83" s="231">
        <v>11.43</v>
      </c>
      <c r="L83" s="226"/>
      <c r="M83" s="188"/>
      <c r="N83" s="188"/>
      <c r="O83" s="188"/>
      <c r="P83" s="188"/>
      <c r="Q83" s="188"/>
      <c r="R83" s="188"/>
      <c r="S83" s="188"/>
      <c r="T83" s="227"/>
      <c r="U83" s="188"/>
      <c r="V83" s="28"/>
      <c r="W83" s="28"/>
      <c r="X83" s="28"/>
      <c r="Y83" s="28"/>
      <c r="Z83" s="26"/>
    </row>
    <row r="84" spans="1:26" ht="15" hidden="1" x14ac:dyDescent="0.3">
      <c r="A84" s="188"/>
      <c r="B84" s="188"/>
      <c r="C84" s="229"/>
      <c r="D84" s="229">
        <v>11</v>
      </c>
      <c r="E84" s="231">
        <v>0.19400000000000001</v>
      </c>
      <c r="F84" s="230">
        <v>36</v>
      </c>
      <c r="G84" s="231">
        <v>0.72599999999999998</v>
      </c>
      <c r="H84" s="232">
        <v>61</v>
      </c>
      <c r="I84" s="231">
        <v>1.804</v>
      </c>
      <c r="J84" s="230">
        <v>86</v>
      </c>
      <c r="K84" s="231">
        <v>14.3</v>
      </c>
      <c r="L84" s="226"/>
      <c r="M84" s="188"/>
      <c r="N84" s="188"/>
      <c r="O84" s="188"/>
      <c r="P84" s="188"/>
      <c r="Q84" s="188"/>
      <c r="R84" s="188"/>
      <c r="S84" s="188"/>
      <c r="T84" s="227"/>
      <c r="U84" s="188"/>
      <c r="V84" s="28"/>
      <c r="W84" s="28"/>
      <c r="X84" s="28"/>
      <c r="Y84" s="28"/>
      <c r="Z84" s="26"/>
    </row>
    <row r="85" spans="1:26" ht="15" hidden="1" x14ac:dyDescent="0.3">
      <c r="A85" s="188"/>
      <c r="B85" s="188"/>
      <c r="C85" s="229"/>
      <c r="D85" s="229">
        <v>12</v>
      </c>
      <c r="E85" s="231">
        <v>0.21199999999999999</v>
      </c>
      <c r="F85" s="230">
        <v>37</v>
      </c>
      <c r="G85" s="231">
        <v>0.753</v>
      </c>
      <c r="H85" s="232">
        <v>62</v>
      </c>
      <c r="I85" s="231">
        <v>1.88</v>
      </c>
      <c r="J85" s="230">
        <v>87</v>
      </c>
      <c r="K85" s="231">
        <v>19.081</v>
      </c>
      <c r="L85" s="226"/>
      <c r="M85" s="188"/>
      <c r="N85" s="188"/>
      <c r="O85" s="188"/>
      <c r="P85" s="188"/>
      <c r="Q85" s="188"/>
      <c r="R85" s="188"/>
      <c r="S85" s="188"/>
      <c r="T85" s="227"/>
      <c r="U85" s="188"/>
      <c r="V85" s="28"/>
      <c r="W85" s="28"/>
      <c r="X85" s="28"/>
      <c r="Y85" s="28"/>
      <c r="Z85" s="26"/>
    </row>
    <row r="86" spans="1:26" ht="15" hidden="1" x14ac:dyDescent="0.3">
      <c r="A86" s="188"/>
      <c r="B86" s="188"/>
      <c r="C86" s="229"/>
      <c r="D86" s="229">
        <v>13</v>
      </c>
      <c r="E86" s="231">
        <v>0.23</v>
      </c>
      <c r="F86" s="230">
        <v>38</v>
      </c>
      <c r="G86" s="231">
        <v>0.78100000000000003</v>
      </c>
      <c r="H86" s="232">
        <v>63</v>
      </c>
      <c r="I86" s="231">
        <v>1.962</v>
      </c>
      <c r="J86" s="230">
        <v>88</v>
      </c>
      <c r="K86" s="231">
        <v>28.635999999999999</v>
      </c>
      <c r="L86" s="226"/>
      <c r="M86" s="188"/>
      <c r="N86" s="188"/>
      <c r="O86" s="188"/>
      <c r="P86" s="188"/>
      <c r="Q86" s="188"/>
      <c r="R86" s="188"/>
      <c r="S86" s="188"/>
      <c r="T86" s="227"/>
      <c r="U86" s="188"/>
      <c r="V86" s="28"/>
      <c r="W86" s="28"/>
      <c r="X86" s="28"/>
      <c r="Y86" s="28"/>
      <c r="Z86" s="26"/>
    </row>
    <row r="87" spans="1:26" ht="15" hidden="1" x14ac:dyDescent="0.3">
      <c r="A87" s="188"/>
      <c r="B87" s="188"/>
      <c r="C87" s="229"/>
      <c r="D87" s="229">
        <v>14</v>
      </c>
      <c r="E87" s="231">
        <v>0.249</v>
      </c>
      <c r="F87" s="230">
        <v>39</v>
      </c>
      <c r="G87" s="231">
        <v>0.80900000000000005</v>
      </c>
      <c r="H87" s="232">
        <v>64</v>
      </c>
      <c r="I87" s="231">
        <v>2.0499999999999998</v>
      </c>
      <c r="J87" s="230">
        <v>89</v>
      </c>
      <c r="K87" s="231">
        <v>57.29</v>
      </c>
      <c r="L87" s="226"/>
      <c r="M87" s="188"/>
      <c r="N87" s="188"/>
      <c r="O87" s="188"/>
      <c r="P87" s="188"/>
      <c r="Q87" s="188"/>
      <c r="R87" s="188"/>
      <c r="S87" s="188"/>
      <c r="T87" s="227"/>
      <c r="U87" s="188"/>
      <c r="V87" s="28"/>
      <c r="W87" s="28"/>
      <c r="X87" s="28"/>
      <c r="Y87" s="28"/>
      <c r="Z87" s="26"/>
    </row>
    <row r="88" spans="1:26" ht="15" hidden="1" x14ac:dyDescent="0.3">
      <c r="A88" s="188"/>
      <c r="B88" s="188"/>
      <c r="C88" s="229"/>
      <c r="D88" s="229">
        <v>15</v>
      </c>
      <c r="E88" s="231">
        <v>0.26700000000000002</v>
      </c>
      <c r="F88" s="230">
        <v>40</v>
      </c>
      <c r="G88" s="231">
        <v>0.83899999999999997</v>
      </c>
      <c r="H88" s="232">
        <v>65</v>
      </c>
      <c r="I88" s="231">
        <v>2.1440000000000001</v>
      </c>
      <c r="J88" s="230">
        <v>90</v>
      </c>
      <c r="K88" s="231">
        <v>0</v>
      </c>
      <c r="L88" s="226"/>
      <c r="M88" s="188"/>
      <c r="N88" s="188"/>
      <c r="O88" s="188"/>
      <c r="P88" s="188"/>
      <c r="Q88" s="188"/>
      <c r="R88" s="188"/>
      <c r="S88" s="188"/>
      <c r="T88" s="227"/>
      <c r="U88" s="188"/>
      <c r="V88" s="28"/>
      <c r="W88" s="28"/>
      <c r="X88" s="28"/>
      <c r="Y88" s="28"/>
      <c r="Z88" s="26"/>
    </row>
    <row r="89" spans="1:26" ht="15" hidden="1" x14ac:dyDescent="0.3">
      <c r="A89" s="188"/>
      <c r="B89" s="188"/>
      <c r="C89" s="229"/>
      <c r="D89" s="229">
        <v>16</v>
      </c>
      <c r="E89" s="231">
        <v>0.28599999999999998</v>
      </c>
      <c r="F89" s="230">
        <v>41</v>
      </c>
      <c r="G89" s="231">
        <v>0.86899999999999999</v>
      </c>
      <c r="H89" s="232">
        <v>66</v>
      </c>
      <c r="I89" s="231">
        <v>2.246</v>
      </c>
      <c r="J89" s="230"/>
      <c r="K89" s="226"/>
      <c r="L89" s="226"/>
      <c r="M89" s="188"/>
      <c r="N89" s="188"/>
      <c r="O89" s="188"/>
      <c r="P89" s="188"/>
      <c r="Q89" s="188"/>
      <c r="R89" s="188"/>
      <c r="S89" s="188"/>
      <c r="T89" s="227"/>
      <c r="U89" s="188"/>
      <c r="V89" s="28"/>
      <c r="W89" s="28"/>
      <c r="X89" s="28"/>
      <c r="Y89" s="28"/>
      <c r="Z89" s="26"/>
    </row>
    <row r="90" spans="1:26" ht="15" hidden="1" x14ac:dyDescent="0.3">
      <c r="A90" s="188"/>
      <c r="B90" s="188"/>
      <c r="C90" s="229"/>
      <c r="D90" s="229">
        <v>17</v>
      </c>
      <c r="E90" s="231">
        <v>0.30499999999999999</v>
      </c>
      <c r="F90" s="230">
        <v>42</v>
      </c>
      <c r="G90" s="231">
        <v>0.9</v>
      </c>
      <c r="H90" s="232">
        <v>67</v>
      </c>
      <c r="I90" s="231">
        <v>2.355</v>
      </c>
      <c r="J90" s="230"/>
      <c r="K90" s="226"/>
      <c r="L90" s="226"/>
      <c r="M90" s="188"/>
      <c r="N90" s="188"/>
      <c r="O90" s="188"/>
      <c r="P90" s="188"/>
      <c r="Q90" s="188"/>
      <c r="R90" s="188"/>
      <c r="S90" s="188"/>
      <c r="T90" s="227"/>
      <c r="U90" s="188"/>
      <c r="V90" s="28"/>
      <c r="W90" s="28"/>
      <c r="X90" s="28"/>
      <c r="Y90" s="28"/>
      <c r="Z90" s="26"/>
    </row>
    <row r="91" spans="1:26" ht="15" hidden="1" x14ac:dyDescent="0.3">
      <c r="A91" s="188"/>
      <c r="B91" s="188"/>
      <c r="C91" s="229"/>
      <c r="D91" s="229">
        <v>18</v>
      </c>
      <c r="E91" s="231">
        <v>0.32400000000000001</v>
      </c>
      <c r="F91" s="230">
        <v>43</v>
      </c>
      <c r="G91" s="231">
        <v>0.93500000000000005</v>
      </c>
      <c r="H91" s="232">
        <v>68</v>
      </c>
      <c r="I91" s="231">
        <v>2.4750000000000001</v>
      </c>
      <c r="J91" s="230"/>
      <c r="K91" s="226"/>
      <c r="L91" s="226"/>
      <c r="M91" s="188"/>
      <c r="N91" s="188"/>
      <c r="O91" s="188"/>
      <c r="P91" s="188"/>
      <c r="Q91" s="188"/>
      <c r="R91" s="188"/>
      <c r="S91" s="188"/>
      <c r="T91" s="227"/>
      <c r="U91" s="188"/>
      <c r="V91" s="28"/>
      <c r="W91" s="28"/>
      <c r="X91" s="28"/>
      <c r="Y91" s="28"/>
      <c r="Z91" s="26"/>
    </row>
    <row r="92" spans="1:26" ht="15" hidden="1" x14ac:dyDescent="0.3">
      <c r="A92" s="188"/>
      <c r="B92" s="188"/>
      <c r="C92" s="229"/>
      <c r="D92" s="229">
        <v>19</v>
      </c>
      <c r="E92" s="231">
        <v>0.34399999999999997</v>
      </c>
      <c r="F92" s="230">
        <v>44</v>
      </c>
      <c r="G92" s="231">
        <v>0.96499999999999997</v>
      </c>
      <c r="H92" s="232">
        <v>69</v>
      </c>
      <c r="I92" s="231">
        <v>2.605</v>
      </c>
      <c r="J92" s="230"/>
      <c r="K92" s="226"/>
      <c r="L92" s="226"/>
      <c r="M92" s="188"/>
      <c r="N92" s="188"/>
      <c r="O92" s="188"/>
      <c r="P92" s="188"/>
      <c r="Q92" s="188"/>
      <c r="R92" s="188"/>
      <c r="S92" s="188"/>
      <c r="T92" s="227"/>
      <c r="U92" s="188"/>
      <c r="V92" s="28"/>
      <c r="W92" s="28"/>
      <c r="X92" s="28"/>
      <c r="Y92" s="28"/>
      <c r="Z92" s="26"/>
    </row>
    <row r="93" spans="1:26" ht="15" hidden="1" x14ac:dyDescent="0.3">
      <c r="A93" s="188"/>
      <c r="B93" s="188"/>
      <c r="C93" s="229"/>
      <c r="D93" s="229">
        <v>20</v>
      </c>
      <c r="E93" s="231">
        <v>0.36299999999999999</v>
      </c>
      <c r="F93" s="230">
        <v>45</v>
      </c>
      <c r="G93" s="231">
        <v>1</v>
      </c>
      <c r="H93" s="232">
        <v>70</v>
      </c>
      <c r="I93" s="231">
        <v>2.7469999999999999</v>
      </c>
      <c r="J93" s="230"/>
      <c r="K93" s="226"/>
      <c r="L93" s="226"/>
      <c r="M93" s="188"/>
      <c r="N93" s="188"/>
      <c r="O93" s="188"/>
      <c r="P93" s="188"/>
      <c r="Q93" s="188"/>
      <c r="R93" s="188"/>
      <c r="S93" s="188"/>
      <c r="T93" s="227"/>
      <c r="U93" s="188"/>
      <c r="V93" s="28"/>
      <c r="W93" s="28"/>
      <c r="X93" s="28"/>
      <c r="Y93" s="28"/>
      <c r="Z93" s="26"/>
    </row>
    <row r="94" spans="1:26" ht="15" hidden="1" x14ac:dyDescent="0.3">
      <c r="A94" s="188"/>
      <c r="B94" s="188"/>
      <c r="C94" s="229"/>
      <c r="D94" s="229">
        <v>21</v>
      </c>
      <c r="E94" s="231">
        <v>0.38300000000000001</v>
      </c>
      <c r="F94" s="230">
        <v>46</v>
      </c>
      <c r="G94" s="231">
        <v>1.0349999999999999</v>
      </c>
      <c r="H94" s="232">
        <v>71</v>
      </c>
      <c r="I94" s="231">
        <v>2.9039999999999999</v>
      </c>
      <c r="J94" s="230"/>
      <c r="K94" s="226"/>
      <c r="L94" s="226"/>
      <c r="M94" s="188"/>
      <c r="N94" s="188"/>
      <c r="O94" s="188"/>
      <c r="P94" s="188"/>
      <c r="Q94" s="188"/>
      <c r="R94" s="188"/>
      <c r="S94" s="188"/>
      <c r="T94" s="227"/>
      <c r="U94" s="188"/>
      <c r="V94" s="28"/>
      <c r="W94" s="28"/>
      <c r="X94" s="28"/>
      <c r="Y94" s="28"/>
      <c r="Z94" s="26"/>
    </row>
    <row r="95" spans="1:26" ht="15" hidden="1" x14ac:dyDescent="0.3">
      <c r="A95" s="188"/>
      <c r="B95" s="188"/>
      <c r="C95" s="229"/>
      <c r="D95" s="229">
        <v>22</v>
      </c>
      <c r="E95" s="231">
        <v>0.40400000000000003</v>
      </c>
      <c r="F95" s="230">
        <v>47</v>
      </c>
      <c r="G95" s="231">
        <v>1.0720000000000001</v>
      </c>
      <c r="H95" s="232">
        <v>72</v>
      </c>
      <c r="I95" s="231">
        <v>3.077</v>
      </c>
      <c r="J95" s="230"/>
      <c r="K95" s="226"/>
      <c r="L95" s="226"/>
      <c r="M95" s="188"/>
      <c r="N95" s="188"/>
      <c r="O95" s="188"/>
      <c r="P95" s="188"/>
      <c r="Q95" s="188"/>
      <c r="R95" s="188"/>
      <c r="S95" s="188"/>
      <c r="T95" s="227"/>
      <c r="U95" s="188"/>
      <c r="V95" s="28"/>
      <c r="W95" s="28"/>
      <c r="X95" s="28"/>
      <c r="Y95" s="28"/>
      <c r="Z95" s="26"/>
    </row>
    <row r="96" spans="1:26" ht="15" hidden="1" x14ac:dyDescent="0.3">
      <c r="A96" s="188"/>
      <c r="B96" s="188"/>
      <c r="C96" s="229"/>
      <c r="D96" s="229">
        <v>23</v>
      </c>
      <c r="E96" s="231">
        <v>0.42399999999999999</v>
      </c>
      <c r="F96" s="230">
        <v>48</v>
      </c>
      <c r="G96" s="231">
        <v>1.1100000000000001</v>
      </c>
      <c r="H96" s="232">
        <v>73</v>
      </c>
      <c r="I96" s="231">
        <v>3.27</v>
      </c>
      <c r="J96" s="230"/>
      <c r="K96" s="226"/>
      <c r="L96" s="226"/>
      <c r="M96" s="188"/>
      <c r="N96" s="188"/>
      <c r="O96" s="188"/>
      <c r="P96" s="188"/>
      <c r="Q96" s="188"/>
      <c r="R96" s="188"/>
      <c r="S96" s="188"/>
      <c r="T96" s="227"/>
      <c r="U96" s="188"/>
      <c r="V96" s="28"/>
      <c r="W96" s="28"/>
      <c r="X96" s="28"/>
      <c r="Y96" s="28"/>
      <c r="Z96" s="26"/>
    </row>
    <row r="97" spans="1:26" ht="15" hidden="1" x14ac:dyDescent="0.3">
      <c r="A97" s="188"/>
      <c r="B97" s="188"/>
      <c r="C97" s="229"/>
      <c r="D97" s="229">
        <v>24</v>
      </c>
      <c r="E97" s="231">
        <v>0.44500000000000001</v>
      </c>
      <c r="F97" s="230">
        <v>49</v>
      </c>
      <c r="G97" s="231">
        <v>1.1499999999999999</v>
      </c>
      <c r="H97" s="232">
        <v>74</v>
      </c>
      <c r="I97" s="231">
        <v>3.4870000000000001</v>
      </c>
      <c r="J97" s="230"/>
      <c r="K97" s="226"/>
      <c r="L97" s="226"/>
      <c r="M97" s="188"/>
      <c r="N97" s="188"/>
      <c r="O97" s="188"/>
      <c r="P97" s="188"/>
      <c r="Q97" s="188"/>
      <c r="R97" s="188"/>
      <c r="S97" s="188"/>
      <c r="T97" s="227"/>
      <c r="U97" s="188"/>
      <c r="V97" s="28"/>
      <c r="W97" s="28"/>
      <c r="X97" s="28"/>
      <c r="Y97" s="28"/>
      <c r="Z97" s="26"/>
    </row>
    <row r="98" spans="1:26" ht="15" hidden="1" x14ac:dyDescent="0.3">
      <c r="A98" s="188"/>
      <c r="B98" s="188"/>
      <c r="C98" s="229"/>
      <c r="D98" s="229">
        <v>25</v>
      </c>
      <c r="E98" s="231">
        <v>0.46600000000000003</v>
      </c>
      <c r="F98" s="230">
        <v>50</v>
      </c>
      <c r="G98" s="231">
        <v>1.1910000000000001</v>
      </c>
      <c r="H98" s="232">
        <v>75</v>
      </c>
      <c r="I98" s="231">
        <v>3.7320000000000002</v>
      </c>
      <c r="J98" s="230"/>
      <c r="K98" s="226"/>
      <c r="L98" s="226"/>
      <c r="M98" s="188"/>
      <c r="N98" s="188"/>
      <c r="O98" s="188"/>
      <c r="P98" s="188"/>
      <c r="Q98" s="188"/>
      <c r="R98" s="188"/>
      <c r="S98" s="188"/>
      <c r="T98" s="227"/>
      <c r="U98" s="188"/>
      <c r="V98" s="28"/>
      <c r="W98" s="28"/>
      <c r="X98" s="28"/>
      <c r="Y98" s="28"/>
      <c r="Z98" s="26"/>
    </row>
    <row r="99" spans="1:26" ht="15" hidden="1" x14ac:dyDescent="0.3">
      <c r="A99" s="188"/>
      <c r="B99" s="188"/>
      <c r="C99" s="229"/>
      <c r="D99" s="230">
        <v>26</v>
      </c>
      <c r="E99" s="231">
        <v>0.48699999999999999</v>
      </c>
      <c r="F99" s="230"/>
      <c r="G99" s="238"/>
      <c r="H99" s="232"/>
      <c r="I99" s="232"/>
      <c r="J99" s="226"/>
      <c r="K99" s="226"/>
      <c r="L99" s="226"/>
      <c r="M99" s="188"/>
      <c r="N99" s="188"/>
      <c r="O99" s="188"/>
      <c r="P99" s="188"/>
      <c r="Q99" s="188"/>
      <c r="R99" s="188"/>
      <c r="S99" s="188"/>
      <c r="T99" s="227"/>
      <c r="U99" s="188"/>
      <c r="V99" s="28"/>
      <c r="W99" s="28"/>
      <c r="X99" s="28"/>
      <c r="Y99" s="28"/>
      <c r="Z99" s="26"/>
    </row>
    <row r="100" spans="1:26" ht="15" hidden="1" x14ac:dyDescent="0.3">
      <c r="A100" s="188"/>
      <c r="B100" s="188"/>
      <c r="C100" s="229"/>
      <c r="D100" s="230">
        <v>27</v>
      </c>
      <c r="E100" s="231">
        <v>0.50900000000000001</v>
      </c>
      <c r="F100" s="230"/>
      <c r="G100" s="238"/>
      <c r="H100" s="232"/>
      <c r="I100" s="232"/>
      <c r="J100" s="226"/>
      <c r="K100" s="226"/>
      <c r="L100" s="226"/>
      <c r="M100" s="188"/>
      <c r="N100" s="188"/>
      <c r="O100" s="188"/>
      <c r="P100" s="188"/>
      <c r="Q100" s="188"/>
      <c r="R100" s="188"/>
      <c r="S100" s="188"/>
      <c r="T100" s="227"/>
      <c r="U100" s="188"/>
      <c r="V100" s="28"/>
      <c r="W100" s="28"/>
      <c r="X100" s="28"/>
      <c r="Y100" s="28"/>
      <c r="Z100" s="26"/>
    </row>
    <row r="101" spans="1:26" ht="15" hidden="1" x14ac:dyDescent="0.3">
      <c r="A101" s="188"/>
      <c r="B101" s="188"/>
      <c r="C101" s="229"/>
      <c r="D101" s="230">
        <v>28</v>
      </c>
      <c r="E101" s="231">
        <v>0.53100000000000003</v>
      </c>
      <c r="F101" s="230"/>
      <c r="G101" s="238"/>
      <c r="H101" s="232"/>
      <c r="I101" s="232"/>
      <c r="J101" s="226"/>
      <c r="K101" s="226"/>
      <c r="L101" s="226"/>
      <c r="M101" s="188"/>
      <c r="N101" s="188"/>
      <c r="O101" s="188"/>
      <c r="P101" s="188"/>
      <c r="Q101" s="188"/>
      <c r="R101" s="188"/>
      <c r="S101" s="188"/>
      <c r="T101" s="227"/>
      <c r="U101" s="188"/>
      <c r="V101" s="28"/>
      <c r="W101" s="28"/>
      <c r="X101" s="28"/>
      <c r="Y101" s="28"/>
      <c r="Z101" s="26"/>
    </row>
    <row r="102" spans="1:26" ht="15" hidden="1" x14ac:dyDescent="0.3">
      <c r="A102" s="188"/>
      <c r="B102" s="188"/>
      <c r="C102" s="229"/>
      <c r="D102" s="239">
        <v>29</v>
      </c>
      <c r="E102" s="231">
        <v>0.55400000000000005</v>
      </c>
      <c r="F102" s="230"/>
      <c r="G102" s="238"/>
      <c r="H102" s="232"/>
      <c r="I102" s="232"/>
      <c r="J102" s="226"/>
      <c r="K102" s="226"/>
      <c r="L102" s="226"/>
      <c r="M102" s="188"/>
      <c r="N102" s="188"/>
      <c r="O102" s="188"/>
      <c r="P102" s="188"/>
      <c r="Q102" s="188"/>
      <c r="R102" s="188"/>
      <c r="S102" s="188"/>
      <c r="T102" s="227"/>
      <c r="U102" s="188"/>
      <c r="V102" s="28"/>
      <c r="W102" s="28"/>
      <c r="X102" s="28"/>
      <c r="Y102" s="28"/>
      <c r="Z102" s="26"/>
    </row>
    <row r="103" spans="1:26" ht="15" hidden="1" x14ac:dyDescent="0.3">
      <c r="A103" s="188"/>
      <c r="B103" s="188"/>
      <c r="C103" s="229"/>
      <c r="D103" s="230">
        <v>30</v>
      </c>
      <c r="E103" s="231">
        <v>0.57699999999999996</v>
      </c>
      <c r="F103" s="230"/>
      <c r="G103" s="238"/>
      <c r="H103" s="232"/>
      <c r="I103" s="232"/>
      <c r="J103" s="226"/>
      <c r="K103" s="226"/>
      <c r="L103" s="226"/>
      <c r="M103" s="188"/>
      <c r="N103" s="188"/>
      <c r="O103" s="188"/>
      <c r="P103" s="188"/>
      <c r="Q103" s="188"/>
      <c r="R103" s="188"/>
      <c r="S103" s="188"/>
      <c r="T103" s="227"/>
      <c r="U103" s="188"/>
      <c r="V103" s="28"/>
      <c r="W103" s="28"/>
      <c r="X103" s="28"/>
      <c r="Y103" s="28"/>
      <c r="Z103" s="26"/>
    </row>
    <row r="104" spans="1:26" ht="15" hidden="1" x14ac:dyDescent="0.3">
      <c r="A104" s="188"/>
      <c r="B104" s="188"/>
      <c r="C104" s="229"/>
      <c r="D104" s="230">
        <v>31</v>
      </c>
      <c r="E104" s="231">
        <v>0.6</v>
      </c>
      <c r="F104" s="230"/>
      <c r="G104" s="238"/>
      <c r="H104" s="232"/>
      <c r="I104" s="232"/>
      <c r="J104" s="226"/>
      <c r="K104" s="226"/>
      <c r="L104" s="226"/>
      <c r="M104" s="188"/>
      <c r="N104" s="188"/>
      <c r="O104" s="188"/>
      <c r="P104" s="188"/>
      <c r="Q104" s="188"/>
      <c r="R104" s="188"/>
      <c r="S104" s="188"/>
      <c r="T104" s="227"/>
      <c r="U104" s="188"/>
      <c r="V104" s="28"/>
      <c r="W104" s="28"/>
      <c r="X104" s="28"/>
      <c r="Y104" s="28"/>
      <c r="Z104" s="26"/>
    </row>
    <row r="105" spans="1:26" ht="15" hidden="1" x14ac:dyDescent="0.3">
      <c r="A105" s="188"/>
      <c r="B105" s="188"/>
      <c r="C105" s="229"/>
      <c r="D105" s="230">
        <v>32</v>
      </c>
      <c r="E105" s="231">
        <v>0.624</v>
      </c>
      <c r="F105" s="230"/>
      <c r="G105" s="238"/>
      <c r="H105" s="232"/>
      <c r="I105" s="232"/>
      <c r="J105" s="226"/>
      <c r="K105" s="226"/>
      <c r="L105" s="226"/>
      <c r="M105" s="188"/>
      <c r="N105" s="188"/>
      <c r="O105" s="188"/>
      <c r="P105" s="188"/>
      <c r="Q105" s="188"/>
      <c r="R105" s="188"/>
      <c r="S105" s="188"/>
      <c r="T105" s="227"/>
      <c r="U105" s="188"/>
      <c r="V105" s="28"/>
      <c r="W105" s="28"/>
      <c r="X105" s="28"/>
      <c r="Y105" s="28"/>
      <c r="Z105" s="26"/>
    </row>
    <row r="106" spans="1:26" ht="15" hidden="1" x14ac:dyDescent="0.3">
      <c r="A106" s="188"/>
      <c r="B106" s="188"/>
      <c r="C106" s="229"/>
      <c r="D106" s="230">
        <v>33</v>
      </c>
      <c r="E106" s="231">
        <v>0.64900000000000002</v>
      </c>
      <c r="F106" s="230"/>
      <c r="G106" s="238"/>
      <c r="H106" s="232"/>
      <c r="I106" s="232"/>
      <c r="J106" s="226"/>
      <c r="K106" s="226"/>
      <c r="L106" s="226"/>
      <c r="M106" s="188"/>
      <c r="N106" s="188"/>
      <c r="O106" s="188"/>
      <c r="P106" s="188"/>
      <c r="Q106" s="188"/>
      <c r="R106" s="188"/>
      <c r="S106" s="188"/>
      <c r="T106" s="227"/>
      <c r="U106" s="188"/>
      <c r="V106" s="28"/>
      <c r="W106" s="28"/>
      <c r="X106" s="28"/>
      <c r="Y106" s="28"/>
      <c r="Z106" s="26"/>
    </row>
    <row r="107" spans="1:26" ht="15" hidden="1" x14ac:dyDescent="0.3">
      <c r="A107" s="188"/>
      <c r="B107" s="188"/>
      <c r="C107" s="229"/>
      <c r="D107" s="230">
        <v>34</v>
      </c>
      <c r="E107" s="231">
        <v>0.67400000000000004</v>
      </c>
      <c r="F107" s="230"/>
      <c r="G107" s="238"/>
      <c r="H107" s="232"/>
      <c r="I107" s="232"/>
      <c r="J107" s="226"/>
      <c r="K107" s="226"/>
      <c r="L107" s="226"/>
      <c r="M107" s="188"/>
      <c r="N107" s="188"/>
      <c r="O107" s="188"/>
      <c r="P107" s="188"/>
      <c r="Q107" s="188"/>
      <c r="R107" s="188"/>
      <c r="S107" s="188"/>
      <c r="T107" s="227"/>
      <c r="U107" s="188"/>
      <c r="V107" s="28"/>
      <c r="W107" s="28"/>
      <c r="X107" s="28"/>
      <c r="Y107" s="28"/>
      <c r="Z107" s="26"/>
    </row>
    <row r="108" spans="1:26" ht="15" hidden="1" x14ac:dyDescent="0.3">
      <c r="A108" s="188"/>
      <c r="B108" s="188"/>
      <c r="C108" s="229"/>
      <c r="D108" s="230">
        <v>35</v>
      </c>
      <c r="E108" s="231">
        <v>0.7</v>
      </c>
      <c r="F108" s="230"/>
      <c r="G108" s="238"/>
      <c r="H108" s="232"/>
      <c r="I108" s="232"/>
      <c r="J108" s="226"/>
      <c r="K108" s="226"/>
      <c r="L108" s="226"/>
      <c r="M108" s="188"/>
      <c r="N108" s="188"/>
      <c r="O108" s="188"/>
      <c r="P108" s="188"/>
      <c r="Q108" s="188"/>
      <c r="R108" s="188"/>
      <c r="S108" s="188"/>
      <c r="T108" s="227"/>
      <c r="U108" s="188"/>
      <c r="V108" s="28"/>
      <c r="W108" s="28"/>
      <c r="X108" s="28"/>
      <c r="Y108" s="28"/>
      <c r="Z108" s="26"/>
    </row>
    <row r="109" spans="1:26" ht="15" hidden="1" x14ac:dyDescent="0.3">
      <c r="A109" s="36"/>
      <c r="B109" s="36"/>
      <c r="C109" s="229"/>
      <c r="D109" s="230">
        <v>36</v>
      </c>
      <c r="E109" s="231">
        <v>0.72599999999999998</v>
      </c>
      <c r="F109" s="230"/>
      <c r="G109" s="238"/>
      <c r="H109" s="232"/>
      <c r="I109" s="232"/>
      <c r="J109" s="226"/>
      <c r="K109" s="226"/>
      <c r="L109" s="226"/>
      <c r="M109" s="188"/>
      <c r="N109" s="188"/>
      <c r="O109" s="188"/>
      <c r="P109" s="188"/>
      <c r="Q109" s="188"/>
      <c r="R109" s="188"/>
      <c r="S109" s="188"/>
      <c r="T109" s="227"/>
      <c r="U109" s="188"/>
      <c r="V109" s="28"/>
      <c r="W109" s="28"/>
      <c r="X109" s="28"/>
      <c r="Y109" s="28"/>
      <c r="Z109" s="26"/>
    </row>
    <row r="110" spans="1:26" ht="15" hidden="1" x14ac:dyDescent="0.3">
      <c r="A110" s="36"/>
      <c r="B110" s="36"/>
      <c r="C110" s="229"/>
      <c r="D110" s="230">
        <v>37</v>
      </c>
      <c r="E110" s="231">
        <v>0.753</v>
      </c>
      <c r="F110" s="230"/>
      <c r="G110" s="238"/>
      <c r="H110" s="232"/>
      <c r="I110" s="232"/>
      <c r="J110" s="226"/>
      <c r="K110" s="226"/>
      <c r="L110" s="226"/>
      <c r="M110" s="188"/>
      <c r="N110" s="188"/>
      <c r="O110" s="188"/>
      <c r="P110" s="188"/>
      <c r="Q110" s="188"/>
      <c r="R110" s="188"/>
      <c r="S110" s="188"/>
      <c r="T110" s="227"/>
      <c r="U110" s="188"/>
      <c r="V110" s="28"/>
      <c r="W110" s="28"/>
      <c r="X110" s="28"/>
      <c r="Y110" s="28"/>
      <c r="Z110" s="26"/>
    </row>
    <row r="111" spans="1:26" ht="15" hidden="1" x14ac:dyDescent="0.3">
      <c r="A111" s="36"/>
      <c r="B111" s="36"/>
      <c r="C111" s="229"/>
      <c r="D111" s="230">
        <v>38</v>
      </c>
      <c r="E111" s="231">
        <v>0.78100000000000003</v>
      </c>
      <c r="F111" s="230"/>
      <c r="G111" s="238"/>
      <c r="H111" s="232"/>
      <c r="I111" s="232"/>
      <c r="J111" s="226"/>
      <c r="K111" s="226"/>
      <c r="L111" s="226"/>
      <c r="M111" s="188"/>
      <c r="N111" s="188"/>
      <c r="O111" s="188"/>
      <c r="P111" s="188"/>
      <c r="Q111" s="188"/>
      <c r="R111" s="188"/>
      <c r="S111" s="188"/>
      <c r="T111" s="227"/>
      <c r="U111" s="188"/>
      <c r="V111" s="28"/>
      <c r="W111" s="28"/>
      <c r="X111" s="28"/>
      <c r="Y111" s="28"/>
      <c r="Z111" s="26"/>
    </row>
    <row r="112" spans="1:26" ht="15" hidden="1" x14ac:dyDescent="0.3">
      <c r="A112" s="36"/>
      <c r="B112" s="36"/>
      <c r="C112" s="229"/>
      <c r="D112" s="230">
        <v>39</v>
      </c>
      <c r="E112" s="231">
        <v>0.80900000000000005</v>
      </c>
      <c r="F112" s="230"/>
      <c r="G112" s="238"/>
      <c r="H112" s="232"/>
      <c r="I112" s="232"/>
      <c r="J112" s="226"/>
      <c r="K112" s="226"/>
      <c r="L112" s="226"/>
      <c r="M112" s="188"/>
      <c r="N112" s="188"/>
      <c r="O112" s="188"/>
      <c r="P112" s="188"/>
      <c r="Q112" s="188"/>
      <c r="R112" s="188"/>
      <c r="S112" s="188"/>
      <c r="T112" s="227"/>
      <c r="U112" s="188"/>
      <c r="V112" s="28"/>
      <c r="W112" s="28"/>
      <c r="X112" s="28"/>
      <c r="Y112" s="28"/>
      <c r="Z112" s="26"/>
    </row>
    <row r="113" spans="1:26" ht="15" hidden="1" x14ac:dyDescent="0.3">
      <c r="A113" s="36"/>
      <c r="B113" s="36"/>
      <c r="C113" s="229"/>
      <c r="D113" s="230">
        <v>40</v>
      </c>
      <c r="E113" s="231">
        <v>0.83899999999999997</v>
      </c>
      <c r="F113" s="230"/>
      <c r="G113" s="238"/>
      <c r="H113" s="232"/>
      <c r="I113" s="232"/>
      <c r="J113" s="226"/>
      <c r="K113" s="226"/>
      <c r="L113" s="226"/>
      <c r="M113" s="188"/>
      <c r="N113" s="188"/>
      <c r="O113" s="188"/>
      <c r="P113" s="188"/>
      <c r="Q113" s="188"/>
      <c r="R113" s="188"/>
      <c r="S113" s="188"/>
      <c r="T113" s="227"/>
      <c r="U113" s="188"/>
      <c r="V113" s="28"/>
      <c r="W113" s="28"/>
      <c r="X113" s="28"/>
      <c r="Y113" s="28"/>
      <c r="Z113" s="26"/>
    </row>
    <row r="114" spans="1:26" ht="15" hidden="1" x14ac:dyDescent="0.3">
      <c r="A114" s="36"/>
      <c r="B114" s="36"/>
      <c r="C114" s="229"/>
      <c r="D114" s="230">
        <v>41</v>
      </c>
      <c r="E114" s="231">
        <v>0.86899999999999999</v>
      </c>
      <c r="F114" s="230"/>
      <c r="G114" s="238"/>
      <c r="H114" s="232"/>
      <c r="I114" s="232"/>
      <c r="J114" s="226"/>
      <c r="K114" s="226"/>
      <c r="L114" s="226"/>
      <c r="M114" s="188"/>
      <c r="N114" s="188"/>
      <c r="O114" s="188"/>
      <c r="P114" s="188"/>
      <c r="Q114" s="188"/>
      <c r="R114" s="188"/>
      <c r="S114" s="188"/>
      <c r="T114" s="227"/>
      <c r="U114" s="188"/>
      <c r="V114" s="28"/>
      <c r="W114" s="28"/>
      <c r="X114" s="28"/>
      <c r="Y114" s="28"/>
      <c r="Z114" s="26"/>
    </row>
    <row r="115" spans="1:26" ht="15" hidden="1" x14ac:dyDescent="0.3">
      <c r="A115" s="36"/>
      <c r="B115" s="36"/>
      <c r="C115" s="229"/>
      <c r="D115" s="230">
        <v>42</v>
      </c>
      <c r="E115" s="231">
        <v>0.9</v>
      </c>
      <c r="F115" s="230"/>
      <c r="G115" s="238"/>
      <c r="H115" s="232"/>
      <c r="I115" s="232"/>
      <c r="J115" s="226"/>
      <c r="K115" s="226"/>
      <c r="L115" s="226"/>
      <c r="M115" s="188"/>
      <c r="N115" s="188"/>
      <c r="O115" s="188"/>
      <c r="P115" s="188"/>
      <c r="Q115" s="188"/>
      <c r="R115" s="188"/>
      <c r="S115" s="188"/>
      <c r="T115" s="227"/>
      <c r="U115" s="188"/>
      <c r="V115" s="28"/>
      <c r="W115" s="28"/>
      <c r="X115" s="28"/>
      <c r="Y115" s="28"/>
      <c r="Z115" s="26"/>
    </row>
    <row r="116" spans="1:26" ht="15" hidden="1" x14ac:dyDescent="0.3">
      <c r="A116" s="36"/>
      <c r="B116" s="36"/>
      <c r="C116" s="229"/>
      <c r="D116" s="230">
        <v>43</v>
      </c>
      <c r="E116" s="231">
        <v>0.93500000000000005</v>
      </c>
      <c r="F116" s="230"/>
      <c r="G116" s="238"/>
      <c r="H116" s="232"/>
      <c r="I116" s="232"/>
      <c r="J116" s="226"/>
      <c r="K116" s="226"/>
      <c r="L116" s="226"/>
      <c r="M116" s="188"/>
      <c r="N116" s="188"/>
      <c r="O116" s="188"/>
      <c r="P116" s="188"/>
      <c r="Q116" s="188"/>
      <c r="R116" s="188"/>
      <c r="S116" s="188"/>
      <c r="T116" s="227"/>
      <c r="U116" s="188"/>
      <c r="V116" s="28"/>
      <c r="W116" s="28"/>
      <c r="X116" s="28"/>
      <c r="Y116" s="28"/>
      <c r="Z116" s="26"/>
    </row>
    <row r="117" spans="1:26" ht="15" hidden="1" x14ac:dyDescent="0.3">
      <c r="A117" s="36"/>
      <c r="B117" s="36"/>
      <c r="C117" s="229"/>
      <c r="D117" s="230">
        <v>44</v>
      </c>
      <c r="E117" s="231">
        <v>0.96499999999999997</v>
      </c>
      <c r="F117" s="230"/>
      <c r="G117" s="238"/>
      <c r="H117" s="232"/>
      <c r="I117" s="232"/>
      <c r="J117" s="226"/>
      <c r="K117" s="226"/>
      <c r="L117" s="226"/>
      <c r="M117" s="188"/>
      <c r="N117" s="188"/>
      <c r="O117" s="188"/>
      <c r="P117" s="188"/>
      <c r="Q117" s="188"/>
      <c r="R117" s="188"/>
      <c r="S117" s="188"/>
      <c r="T117" s="227"/>
      <c r="U117" s="188"/>
      <c r="V117" s="28"/>
      <c r="W117" s="28"/>
      <c r="X117" s="28"/>
      <c r="Y117" s="28"/>
      <c r="Z117" s="26"/>
    </row>
    <row r="118" spans="1:26" ht="15" hidden="1" x14ac:dyDescent="0.3">
      <c r="A118" s="36"/>
      <c r="B118" s="36"/>
      <c r="C118" s="229"/>
      <c r="D118" s="230">
        <v>45</v>
      </c>
      <c r="E118" s="231">
        <v>1</v>
      </c>
      <c r="F118" s="230"/>
      <c r="G118" s="238"/>
      <c r="H118" s="232"/>
      <c r="I118" s="232"/>
      <c r="J118" s="226"/>
      <c r="K118" s="226"/>
      <c r="L118" s="226"/>
      <c r="M118" s="188"/>
      <c r="N118" s="188"/>
      <c r="O118" s="188"/>
      <c r="P118" s="188"/>
      <c r="Q118" s="188"/>
      <c r="R118" s="188"/>
      <c r="S118" s="188"/>
      <c r="T118" s="227"/>
      <c r="U118" s="188"/>
      <c r="V118" s="28"/>
      <c r="W118" s="28"/>
      <c r="X118" s="28"/>
      <c r="Y118" s="28"/>
      <c r="Z118" s="26"/>
    </row>
    <row r="119" spans="1:26" ht="15" hidden="1" x14ac:dyDescent="0.3">
      <c r="A119" s="36"/>
      <c r="B119" s="36"/>
      <c r="C119" s="229"/>
      <c r="D119" s="230">
        <v>46</v>
      </c>
      <c r="E119" s="231">
        <v>1.0349999999999999</v>
      </c>
      <c r="F119" s="230"/>
      <c r="G119" s="238"/>
      <c r="H119" s="232"/>
      <c r="I119" s="232"/>
      <c r="J119" s="226"/>
      <c r="K119" s="226"/>
      <c r="L119" s="226"/>
      <c r="M119" s="188"/>
      <c r="N119" s="188"/>
      <c r="O119" s="188"/>
      <c r="P119" s="188"/>
      <c r="Q119" s="188"/>
      <c r="R119" s="188"/>
      <c r="S119" s="188"/>
      <c r="T119" s="227"/>
      <c r="U119" s="188"/>
      <c r="V119" s="28"/>
      <c r="W119" s="28"/>
      <c r="X119" s="28"/>
      <c r="Y119" s="28"/>
      <c r="Z119" s="26"/>
    </row>
    <row r="120" spans="1:26" ht="15" hidden="1" x14ac:dyDescent="0.3">
      <c r="A120" s="36"/>
      <c r="B120" s="36"/>
      <c r="C120" s="229"/>
      <c r="D120" s="230">
        <v>47</v>
      </c>
      <c r="E120" s="231">
        <v>1.0720000000000001</v>
      </c>
      <c r="F120" s="230"/>
      <c r="G120" s="238"/>
      <c r="H120" s="232"/>
      <c r="I120" s="232"/>
      <c r="J120" s="226"/>
      <c r="K120" s="226"/>
      <c r="L120" s="226"/>
      <c r="M120" s="188"/>
      <c r="N120" s="188"/>
      <c r="O120" s="188"/>
      <c r="P120" s="188"/>
      <c r="Q120" s="188"/>
      <c r="R120" s="188"/>
      <c r="S120" s="188"/>
      <c r="T120" s="227"/>
      <c r="U120" s="188"/>
      <c r="V120" s="28"/>
      <c r="W120" s="28"/>
      <c r="X120" s="28"/>
      <c r="Y120" s="28"/>
      <c r="Z120" s="26"/>
    </row>
    <row r="121" spans="1:26" ht="15" hidden="1" x14ac:dyDescent="0.3">
      <c r="A121" s="36"/>
      <c r="B121" s="36"/>
      <c r="C121" s="229"/>
      <c r="D121" s="230">
        <v>48</v>
      </c>
      <c r="E121" s="231">
        <v>1.1100000000000001</v>
      </c>
      <c r="F121" s="230"/>
      <c r="G121" s="238"/>
      <c r="H121" s="232"/>
      <c r="I121" s="232"/>
      <c r="J121" s="226"/>
      <c r="K121" s="226"/>
      <c r="L121" s="226"/>
      <c r="M121" s="188"/>
      <c r="N121" s="188"/>
      <c r="O121" s="188"/>
      <c r="P121" s="188"/>
      <c r="Q121" s="188"/>
      <c r="R121" s="188"/>
      <c r="S121" s="188"/>
      <c r="T121" s="227"/>
      <c r="U121" s="188"/>
      <c r="V121" s="28"/>
      <c r="W121" s="28"/>
      <c r="X121" s="28"/>
      <c r="Y121" s="28"/>
      <c r="Z121" s="26"/>
    </row>
    <row r="122" spans="1:26" ht="15" hidden="1" x14ac:dyDescent="0.3">
      <c r="A122" s="36"/>
      <c r="B122" s="36"/>
      <c r="C122" s="229"/>
      <c r="D122" s="230">
        <v>49</v>
      </c>
      <c r="E122" s="231">
        <v>1.1499999999999999</v>
      </c>
      <c r="F122" s="230"/>
      <c r="G122" s="238"/>
      <c r="H122" s="232"/>
      <c r="I122" s="232"/>
      <c r="J122" s="226"/>
      <c r="K122" s="226"/>
      <c r="L122" s="226"/>
      <c r="M122" s="188"/>
      <c r="N122" s="188"/>
      <c r="O122" s="188"/>
      <c r="P122" s="188"/>
      <c r="Q122" s="188"/>
      <c r="R122" s="188"/>
      <c r="S122" s="188"/>
      <c r="T122" s="227"/>
      <c r="U122" s="188"/>
      <c r="V122" s="28"/>
      <c r="W122" s="28"/>
      <c r="X122" s="28"/>
      <c r="Y122" s="28"/>
      <c r="Z122" s="26"/>
    </row>
    <row r="123" spans="1:26" ht="15" hidden="1" x14ac:dyDescent="0.3">
      <c r="A123" s="36"/>
      <c r="B123" s="36"/>
      <c r="C123" s="229"/>
      <c r="D123" s="230">
        <v>50</v>
      </c>
      <c r="E123" s="231">
        <v>1.1910000000000001</v>
      </c>
      <c r="F123" s="230"/>
      <c r="G123" s="238"/>
      <c r="H123" s="232"/>
      <c r="I123" s="232"/>
      <c r="J123" s="226"/>
      <c r="K123" s="226"/>
      <c r="L123" s="226"/>
      <c r="M123" s="188"/>
      <c r="N123" s="188"/>
      <c r="O123" s="188"/>
      <c r="P123" s="188"/>
      <c r="Q123" s="188"/>
      <c r="R123" s="188"/>
      <c r="S123" s="188"/>
      <c r="T123" s="227"/>
      <c r="U123" s="188"/>
      <c r="V123" s="28"/>
      <c r="W123" s="28"/>
      <c r="X123" s="28"/>
      <c r="Y123" s="28"/>
      <c r="Z123" s="26"/>
    </row>
    <row r="124" spans="1:26" ht="15" hidden="1" x14ac:dyDescent="0.3">
      <c r="A124" s="36"/>
      <c r="B124" s="36"/>
      <c r="C124" s="229"/>
      <c r="D124" s="230">
        <v>51</v>
      </c>
      <c r="E124" s="231">
        <v>1.234</v>
      </c>
      <c r="F124" s="230"/>
      <c r="G124" s="238"/>
      <c r="H124" s="232"/>
      <c r="I124" s="232"/>
      <c r="J124" s="226"/>
      <c r="K124" s="226"/>
      <c r="L124" s="226"/>
      <c r="M124" s="188"/>
      <c r="N124" s="188"/>
      <c r="O124" s="188"/>
      <c r="P124" s="188"/>
      <c r="Q124" s="188"/>
      <c r="R124" s="188"/>
      <c r="S124" s="188"/>
      <c r="T124" s="227"/>
      <c r="U124" s="188"/>
      <c r="V124" s="28"/>
      <c r="W124" s="28"/>
      <c r="X124" s="28"/>
      <c r="Y124" s="28"/>
      <c r="Z124" s="26"/>
    </row>
    <row r="125" spans="1:26" ht="15" hidden="1" x14ac:dyDescent="0.3">
      <c r="A125" s="36"/>
      <c r="B125" s="36"/>
      <c r="C125" s="229"/>
      <c r="D125" s="230">
        <v>52</v>
      </c>
      <c r="E125" s="231">
        <v>1.2789999999999999</v>
      </c>
      <c r="F125" s="230"/>
      <c r="G125" s="238"/>
      <c r="H125" s="232"/>
      <c r="I125" s="232"/>
      <c r="J125" s="226"/>
      <c r="K125" s="226"/>
      <c r="L125" s="226"/>
      <c r="M125" s="188"/>
      <c r="N125" s="188"/>
      <c r="O125" s="188"/>
      <c r="P125" s="188"/>
      <c r="Q125" s="188"/>
      <c r="R125" s="188"/>
      <c r="S125" s="188"/>
      <c r="T125" s="227"/>
      <c r="U125" s="188"/>
      <c r="V125" s="28"/>
      <c r="W125" s="28"/>
      <c r="X125" s="28"/>
      <c r="Y125" s="28"/>
      <c r="Z125" s="26"/>
    </row>
    <row r="126" spans="1:26" ht="15" hidden="1" x14ac:dyDescent="0.3">
      <c r="A126" s="36"/>
      <c r="B126" s="36"/>
      <c r="C126" s="229"/>
      <c r="D126" s="230">
        <v>53</v>
      </c>
      <c r="E126" s="231">
        <v>1.327</v>
      </c>
      <c r="F126" s="230"/>
      <c r="G126" s="238"/>
      <c r="H126" s="232"/>
      <c r="I126" s="232"/>
      <c r="J126" s="226"/>
      <c r="K126" s="226"/>
      <c r="L126" s="226"/>
      <c r="M126" s="188"/>
      <c r="N126" s="188"/>
      <c r="O126" s="188"/>
      <c r="P126" s="188"/>
      <c r="Q126" s="188"/>
      <c r="R126" s="188"/>
      <c r="S126" s="188"/>
      <c r="T126" s="227"/>
      <c r="U126" s="188"/>
      <c r="V126" s="28"/>
      <c r="W126" s="28"/>
      <c r="X126" s="28"/>
      <c r="Y126" s="28"/>
      <c r="Z126" s="26"/>
    </row>
    <row r="127" spans="1:26" ht="15" hidden="1" x14ac:dyDescent="0.3">
      <c r="A127" s="36"/>
      <c r="B127" s="36"/>
      <c r="C127" s="229"/>
      <c r="D127" s="239">
        <v>54</v>
      </c>
      <c r="E127" s="231">
        <v>1.3759999999999999</v>
      </c>
      <c r="F127" s="230"/>
      <c r="G127" s="238"/>
      <c r="H127" s="232"/>
      <c r="I127" s="232"/>
      <c r="J127" s="226"/>
      <c r="K127" s="226"/>
      <c r="L127" s="226"/>
      <c r="M127" s="188"/>
      <c r="N127" s="188"/>
      <c r="O127" s="188"/>
      <c r="P127" s="188"/>
      <c r="Q127" s="188"/>
      <c r="R127" s="188"/>
      <c r="S127" s="188"/>
      <c r="T127" s="227"/>
      <c r="U127" s="188"/>
      <c r="V127" s="28"/>
      <c r="W127" s="28"/>
      <c r="X127" s="28"/>
      <c r="Y127" s="28"/>
      <c r="Z127" s="26"/>
    </row>
    <row r="128" spans="1:26" ht="15" hidden="1" x14ac:dyDescent="0.3">
      <c r="A128" s="36"/>
      <c r="B128" s="36"/>
      <c r="C128" s="229"/>
      <c r="D128" s="230">
        <v>55</v>
      </c>
      <c r="E128" s="231">
        <v>1.4279999999999999</v>
      </c>
      <c r="F128" s="230"/>
      <c r="G128" s="238"/>
      <c r="H128" s="232"/>
      <c r="I128" s="232"/>
      <c r="J128" s="226"/>
      <c r="K128" s="226"/>
      <c r="L128" s="226"/>
      <c r="M128" s="188"/>
      <c r="N128" s="188"/>
      <c r="O128" s="188"/>
      <c r="P128" s="188"/>
      <c r="Q128" s="188"/>
      <c r="R128" s="188"/>
      <c r="S128" s="188"/>
      <c r="T128" s="227"/>
      <c r="U128" s="188"/>
      <c r="V128" s="28"/>
      <c r="W128" s="28"/>
      <c r="X128" s="28"/>
      <c r="Y128" s="28"/>
      <c r="Z128" s="26"/>
    </row>
    <row r="129" spans="1:26" ht="15" hidden="1" x14ac:dyDescent="0.3">
      <c r="A129" s="36"/>
      <c r="B129" s="36"/>
      <c r="C129" s="229"/>
      <c r="D129" s="230">
        <v>56</v>
      </c>
      <c r="E129" s="231">
        <v>1.482</v>
      </c>
      <c r="F129" s="230"/>
      <c r="G129" s="238"/>
      <c r="H129" s="232"/>
      <c r="I129" s="232"/>
      <c r="J129" s="226"/>
      <c r="K129" s="226"/>
      <c r="L129" s="226"/>
      <c r="M129" s="188"/>
      <c r="N129" s="188"/>
      <c r="O129" s="188"/>
      <c r="P129" s="188"/>
      <c r="Q129" s="188"/>
      <c r="R129" s="188"/>
      <c r="S129" s="188"/>
      <c r="T129" s="227"/>
      <c r="U129" s="188"/>
      <c r="V129" s="28"/>
      <c r="W129" s="28"/>
      <c r="X129" s="28"/>
      <c r="Y129" s="28"/>
      <c r="Z129" s="26"/>
    </row>
    <row r="130" spans="1:26" ht="15" hidden="1" x14ac:dyDescent="0.3">
      <c r="A130" s="36"/>
      <c r="B130" s="36"/>
      <c r="C130" s="229"/>
      <c r="D130" s="230">
        <v>57</v>
      </c>
      <c r="E130" s="231">
        <v>1.5389999999999999</v>
      </c>
      <c r="F130" s="230"/>
      <c r="G130" s="238"/>
      <c r="H130" s="232"/>
      <c r="I130" s="232"/>
      <c r="J130" s="226"/>
      <c r="K130" s="226"/>
      <c r="L130" s="226"/>
      <c r="M130" s="188"/>
      <c r="N130" s="188"/>
      <c r="O130" s="188"/>
      <c r="P130" s="188"/>
      <c r="Q130" s="188"/>
      <c r="R130" s="188"/>
      <c r="S130" s="188"/>
      <c r="T130" s="227"/>
      <c r="U130" s="188"/>
      <c r="V130" s="28"/>
      <c r="W130" s="28"/>
      <c r="X130" s="28"/>
      <c r="Y130" s="28"/>
      <c r="Z130" s="26"/>
    </row>
    <row r="131" spans="1:26" ht="15" hidden="1" x14ac:dyDescent="0.3">
      <c r="A131" s="36"/>
      <c r="B131" s="36"/>
      <c r="C131" s="229"/>
      <c r="D131" s="230">
        <v>58</v>
      </c>
      <c r="E131" s="231">
        <v>1.6</v>
      </c>
      <c r="F131" s="230"/>
      <c r="G131" s="238"/>
      <c r="H131" s="232"/>
      <c r="I131" s="232"/>
      <c r="J131" s="226"/>
      <c r="K131" s="226"/>
      <c r="L131" s="226"/>
      <c r="M131" s="188"/>
      <c r="N131" s="188"/>
      <c r="O131" s="188"/>
      <c r="P131" s="188"/>
      <c r="Q131" s="188"/>
      <c r="R131" s="188"/>
      <c r="S131" s="188"/>
      <c r="T131" s="227"/>
      <c r="U131" s="188"/>
      <c r="V131" s="28"/>
      <c r="W131" s="28"/>
      <c r="X131" s="28"/>
      <c r="Y131" s="28"/>
      <c r="Z131" s="26"/>
    </row>
    <row r="132" spans="1:26" ht="15" hidden="1" x14ac:dyDescent="0.3">
      <c r="A132" s="36"/>
      <c r="B132" s="36"/>
      <c r="C132" s="229"/>
      <c r="D132" s="230">
        <v>59</v>
      </c>
      <c r="E132" s="231">
        <v>1.6639999999999999</v>
      </c>
      <c r="F132" s="230"/>
      <c r="G132" s="238"/>
      <c r="H132" s="232"/>
      <c r="I132" s="232"/>
      <c r="J132" s="226"/>
      <c r="K132" s="226"/>
      <c r="L132" s="226"/>
      <c r="M132" s="188"/>
      <c r="N132" s="188"/>
      <c r="O132" s="188"/>
      <c r="P132" s="188"/>
      <c r="Q132" s="188"/>
      <c r="R132" s="188"/>
      <c r="S132" s="188"/>
      <c r="T132" s="227"/>
      <c r="U132" s="188"/>
      <c r="V132" s="28"/>
      <c r="W132" s="28"/>
      <c r="X132" s="28"/>
      <c r="Y132" s="28"/>
      <c r="Z132" s="26"/>
    </row>
    <row r="133" spans="1:26" ht="15" hidden="1" x14ac:dyDescent="0.3">
      <c r="A133" s="36"/>
      <c r="B133" s="36"/>
      <c r="C133" s="229"/>
      <c r="D133" s="230">
        <v>60</v>
      </c>
      <c r="E133" s="231">
        <v>1.732</v>
      </c>
      <c r="F133" s="230"/>
      <c r="G133" s="238"/>
      <c r="H133" s="232"/>
      <c r="I133" s="232"/>
      <c r="J133" s="226"/>
      <c r="K133" s="226"/>
      <c r="L133" s="226"/>
      <c r="M133" s="188"/>
      <c r="N133" s="188"/>
      <c r="O133" s="188"/>
      <c r="P133" s="188"/>
      <c r="Q133" s="188"/>
      <c r="R133" s="188"/>
      <c r="S133" s="188"/>
      <c r="T133" s="227"/>
      <c r="U133" s="188"/>
      <c r="V133" s="28"/>
      <c r="W133" s="28"/>
      <c r="X133" s="28"/>
      <c r="Y133" s="28"/>
      <c r="Z133" s="26"/>
    </row>
    <row r="134" spans="1:26" ht="15" hidden="1" x14ac:dyDescent="0.3">
      <c r="A134" s="36"/>
      <c r="B134" s="36"/>
      <c r="C134" s="229"/>
      <c r="D134" s="230">
        <v>61</v>
      </c>
      <c r="E134" s="231">
        <v>1.804</v>
      </c>
      <c r="F134" s="230"/>
      <c r="G134" s="238"/>
      <c r="H134" s="232"/>
      <c r="I134" s="232"/>
      <c r="J134" s="226"/>
      <c r="K134" s="226"/>
      <c r="L134" s="226"/>
      <c r="M134" s="188"/>
      <c r="N134" s="188"/>
      <c r="O134" s="188"/>
      <c r="P134" s="188"/>
      <c r="Q134" s="188"/>
      <c r="R134" s="188"/>
      <c r="S134" s="188"/>
      <c r="T134" s="227"/>
      <c r="U134" s="188"/>
      <c r="V134" s="28"/>
      <c r="W134" s="28"/>
      <c r="X134" s="28"/>
      <c r="Y134" s="28"/>
      <c r="Z134" s="26"/>
    </row>
    <row r="135" spans="1:26" ht="15" hidden="1" x14ac:dyDescent="0.3">
      <c r="A135" s="36"/>
      <c r="B135" s="36"/>
      <c r="C135" s="229"/>
      <c r="D135" s="230">
        <v>62</v>
      </c>
      <c r="E135" s="231">
        <v>1.88</v>
      </c>
      <c r="F135" s="230"/>
      <c r="G135" s="238"/>
      <c r="H135" s="232"/>
      <c r="I135" s="232"/>
      <c r="J135" s="226"/>
      <c r="K135" s="226"/>
      <c r="L135" s="226"/>
      <c r="M135" s="188"/>
      <c r="N135" s="188"/>
      <c r="O135" s="188"/>
      <c r="P135" s="188"/>
      <c r="Q135" s="188"/>
      <c r="R135" s="188"/>
      <c r="S135" s="188"/>
      <c r="T135" s="227"/>
      <c r="U135" s="188"/>
      <c r="V135" s="28"/>
      <c r="W135" s="28"/>
      <c r="X135" s="28"/>
      <c r="Y135" s="28"/>
      <c r="Z135" s="26"/>
    </row>
    <row r="136" spans="1:26" ht="15" hidden="1" x14ac:dyDescent="0.3">
      <c r="A136" s="36"/>
      <c r="B136" s="36"/>
      <c r="C136" s="229"/>
      <c r="D136" s="230">
        <v>63</v>
      </c>
      <c r="E136" s="231">
        <v>1.962</v>
      </c>
      <c r="F136" s="230"/>
      <c r="G136" s="238"/>
      <c r="H136" s="232"/>
      <c r="I136" s="232"/>
      <c r="J136" s="226"/>
      <c r="K136" s="226"/>
      <c r="L136" s="226"/>
      <c r="M136" s="188"/>
      <c r="N136" s="188"/>
      <c r="O136" s="188"/>
      <c r="P136" s="188"/>
      <c r="Q136" s="188"/>
      <c r="R136" s="188"/>
      <c r="S136" s="188"/>
      <c r="T136" s="227"/>
      <c r="U136" s="188"/>
      <c r="V136" s="28"/>
      <c r="W136" s="28"/>
      <c r="X136" s="28"/>
      <c r="Y136" s="28"/>
      <c r="Z136" s="26"/>
    </row>
    <row r="137" spans="1:26" ht="15" hidden="1" x14ac:dyDescent="0.3">
      <c r="A137" s="36"/>
      <c r="B137" s="36"/>
      <c r="C137" s="229"/>
      <c r="D137" s="230">
        <v>64</v>
      </c>
      <c r="E137" s="231">
        <v>2.0499999999999998</v>
      </c>
      <c r="F137" s="230"/>
      <c r="G137" s="238"/>
      <c r="H137" s="232"/>
      <c r="I137" s="232"/>
      <c r="J137" s="226"/>
      <c r="K137" s="226"/>
      <c r="L137" s="226"/>
      <c r="M137" s="188"/>
      <c r="N137" s="188"/>
      <c r="O137" s="188"/>
      <c r="P137" s="188"/>
      <c r="Q137" s="188"/>
      <c r="R137" s="188"/>
      <c r="S137" s="188"/>
      <c r="T137" s="227"/>
      <c r="U137" s="188"/>
      <c r="V137" s="28"/>
      <c r="W137" s="28"/>
      <c r="X137" s="28"/>
      <c r="Y137" s="28"/>
      <c r="Z137" s="26"/>
    </row>
    <row r="138" spans="1:26" ht="15" hidden="1" x14ac:dyDescent="0.3">
      <c r="A138" s="36"/>
      <c r="B138" s="36"/>
      <c r="C138" s="229"/>
      <c r="D138" s="230">
        <v>65</v>
      </c>
      <c r="E138" s="231">
        <v>2.1440000000000001</v>
      </c>
      <c r="F138" s="230"/>
      <c r="G138" s="238"/>
      <c r="H138" s="232"/>
      <c r="I138" s="232"/>
      <c r="J138" s="226"/>
      <c r="K138" s="226"/>
      <c r="L138" s="226"/>
      <c r="M138" s="188"/>
      <c r="N138" s="188"/>
      <c r="O138" s="188"/>
      <c r="P138" s="188"/>
      <c r="Q138" s="188"/>
      <c r="R138" s="188"/>
      <c r="S138" s="188"/>
      <c r="T138" s="227"/>
      <c r="U138" s="188"/>
      <c r="V138" s="28"/>
      <c r="W138" s="28"/>
      <c r="X138" s="28"/>
      <c r="Y138" s="28"/>
      <c r="Z138" s="26"/>
    </row>
    <row r="139" spans="1:26" ht="15" hidden="1" x14ac:dyDescent="0.3">
      <c r="A139" s="36"/>
      <c r="B139" s="36"/>
      <c r="C139" s="229"/>
      <c r="D139" s="230">
        <v>66</v>
      </c>
      <c r="E139" s="231">
        <v>2.246</v>
      </c>
      <c r="F139" s="230"/>
      <c r="G139" s="238"/>
      <c r="H139" s="232"/>
      <c r="I139" s="232"/>
      <c r="J139" s="226"/>
      <c r="K139" s="226"/>
      <c r="L139" s="226"/>
      <c r="M139" s="188"/>
      <c r="N139" s="188"/>
      <c r="O139" s="188"/>
      <c r="P139" s="188"/>
      <c r="Q139" s="188"/>
      <c r="R139" s="188"/>
      <c r="S139" s="188"/>
      <c r="T139" s="227"/>
      <c r="U139" s="188"/>
      <c r="V139" s="28"/>
      <c r="W139" s="28"/>
      <c r="X139" s="28"/>
      <c r="Y139" s="28"/>
      <c r="Z139" s="26"/>
    </row>
    <row r="140" spans="1:26" ht="15" hidden="1" x14ac:dyDescent="0.3">
      <c r="A140" s="36"/>
      <c r="B140" s="36"/>
      <c r="C140" s="229"/>
      <c r="D140" s="230">
        <v>67</v>
      </c>
      <c r="E140" s="231">
        <v>2.355</v>
      </c>
      <c r="F140" s="230"/>
      <c r="G140" s="238"/>
      <c r="H140" s="232"/>
      <c r="I140" s="232"/>
      <c r="J140" s="226"/>
      <c r="K140" s="226"/>
      <c r="L140" s="226"/>
      <c r="M140" s="188"/>
      <c r="N140" s="188"/>
      <c r="O140" s="188"/>
      <c r="P140" s="188"/>
      <c r="Q140" s="188"/>
      <c r="R140" s="188"/>
      <c r="S140" s="188"/>
      <c r="T140" s="227"/>
      <c r="U140" s="188"/>
      <c r="V140" s="28"/>
      <c r="W140" s="28"/>
      <c r="X140" s="28"/>
      <c r="Y140" s="28"/>
      <c r="Z140" s="26"/>
    </row>
    <row r="141" spans="1:26" ht="15" hidden="1" x14ac:dyDescent="0.3">
      <c r="A141" s="36"/>
      <c r="B141" s="36"/>
      <c r="C141" s="229"/>
      <c r="D141" s="230">
        <v>68</v>
      </c>
      <c r="E141" s="231">
        <v>2.4750000000000001</v>
      </c>
      <c r="F141" s="230"/>
      <c r="G141" s="238"/>
      <c r="H141" s="232"/>
      <c r="I141" s="232"/>
      <c r="J141" s="226"/>
      <c r="K141" s="226"/>
      <c r="L141" s="226"/>
      <c r="M141" s="188"/>
      <c r="N141" s="188"/>
      <c r="O141" s="188"/>
      <c r="P141" s="188"/>
      <c r="Q141" s="188"/>
      <c r="R141" s="188"/>
      <c r="S141" s="188"/>
      <c r="T141" s="227"/>
      <c r="U141" s="188"/>
      <c r="V141" s="28"/>
      <c r="W141" s="28"/>
      <c r="X141" s="28"/>
      <c r="Y141" s="28"/>
      <c r="Z141" s="26"/>
    </row>
    <row r="142" spans="1:26" ht="15" hidden="1" x14ac:dyDescent="0.3">
      <c r="A142" s="36"/>
      <c r="B142" s="36"/>
      <c r="C142" s="229"/>
      <c r="D142" s="230">
        <v>69</v>
      </c>
      <c r="E142" s="231">
        <v>2.605</v>
      </c>
      <c r="F142" s="230"/>
      <c r="G142" s="238"/>
      <c r="H142" s="232"/>
      <c r="I142" s="232"/>
      <c r="J142" s="226"/>
      <c r="K142" s="226"/>
      <c r="L142" s="226"/>
      <c r="M142" s="188"/>
      <c r="N142" s="188"/>
      <c r="O142" s="188"/>
      <c r="P142" s="188"/>
      <c r="Q142" s="188"/>
      <c r="R142" s="188"/>
      <c r="S142" s="188"/>
      <c r="T142" s="227"/>
      <c r="U142" s="188"/>
      <c r="V142" s="28"/>
      <c r="W142" s="28"/>
      <c r="X142" s="28"/>
      <c r="Y142" s="28"/>
      <c r="Z142" s="26"/>
    </row>
    <row r="143" spans="1:26" ht="15" hidden="1" x14ac:dyDescent="0.3">
      <c r="A143" s="36"/>
      <c r="B143" s="36"/>
      <c r="C143" s="229"/>
      <c r="D143" s="230">
        <v>70</v>
      </c>
      <c r="E143" s="231">
        <v>2.7469999999999999</v>
      </c>
      <c r="F143" s="230"/>
      <c r="G143" s="238"/>
      <c r="H143" s="232"/>
      <c r="I143" s="232"/>
      <c r="J143" s="226"/>
      <c r="K143" s="226"/>
      <c r="L143" s="226"/>
      <c r="M143" s="188"/>
      <c r="N143" s="188"/>
      <c r="O143" s="188"/>
      <c r="P143" s="188"/>
      <c r="Q143" s="188"/>
      <c r="R143" s="188"/>
      <c r="S143" s="188"/>
      <c r="T143" s="227"/>
      <c r="U143" s="188"/>
      <c r="V143" s="28"/>
      <c r="W143" s="28"/>
      <c r="X143" s="28"/>
      <c r="Y143" s="28"/>
      <c r="Z143" s="26"/>
    </row>
    <row r="144" spans="1:26" ht="15" hidden="1" x14ac:dyDescent="0.3">
      <c r="A144" s="36"/>
      <c r="B144" s="36"/>
      <c r="C144" s="229"/>
      <c r="D144" s="230">
        <v>71</v>
      </c>
      <c r="E144" s="231">
        <v>2.9039999999999999</v>
      </c>
      <c r="F144" s="230"/>
      <c r="G144" s="238"/>
      <c r="H144" s="232"/>
      <c r="I144" s="232"/>
      <c r="J144" s="226"/>
      <c r="K144" s="226"/>
      <c r="L144" s="226"/>
      <c r="M144" s="188"/>
      <c r="N144" s="188"/>
      <c r="O144" s="188"/>
      <c r="P144" s="188"/>
      <c r="Q144" s="188"/>
      <c r="R144" s="188"/>
      <c r="S144" s="188"/>
      <c r="T144" s="227"/>
      <c r="U144" s="188"/>
      <c r="V144" s="28"/>
      <c r="W144" s="28"/>
      <c r="X144" s="28"/>
      <c r="Y144" s="28"/>
      <c r="Z144" s="26"/>
    </row>
    <row r="145" spans="1:26" ht="15" hidden="1" x14ac:dyDescent="0.3">
      <c r="A145" s="36"/>
      <c r="B145" s="36"/>
      <c r="C145" s="229"/>
      <c r="D145" s="230">
        <v>72</v>
      </c>
      <c r="E145" s="231">
        <v>3.077</v>
      </c>
      <c r="F145" s="230"/>
      <c r="G145" s="238"/>
      <c r="H145" s="232"/>
      <c r="I145" s="232"/>
      <c r="J145" s="226"/>
      <c r="K145" s="226"/>
      <c r="L145" s="226"/>
      <c r="M145" s="188"/>
      <c r="N145" s="188"/>
      <c r="O145" s="188"/>
      <c r="P145" s="188"/>
      <c r="Q145" s="188"/>
      <c r="R145" s="188"/>
      <c r="S145" s="188"/>
      <c r="T145" s="227"/>
      <c r="U145" s="188"/>
      <c r="V145" s="28"/>
      <c r="W145" s="28"/>
      <c r="X145" s="28"/>
      <c r="Y145" s="28"/>
      <c r="Z145" s="26"/>
    </row>
    <row r="146" spans="1:26" ht="15" hidden="1" x14ac:dyDescent="0.3">
      <c r="A146" s="36"/>
      <c r="B146" s="36"/>
      <c r="C146" s="229"/>
      <c r="D146" s="230">
        <v>73</v>
      </c>
      <c r="E146" s="231">
        <v>3.27</v>
      </c>
      <c r="F146" s="230"/>
      <c r="G146" s="238"/>
      <c r="H146" s="232"/>
      <c r="I146" s="232"/>
      <c r="J146" s="226"/>
      <c r="K146" s="226"/>
      <c r="L146" s="226"/>
      <c r="M146" s="188"/>
      <c r="N146" s="188"/>
      <c r="O146" s="188"/>
      <c r="P146" s="188"/>
      <c r="Q146" s="188"/>
      <c r="R146" s="188"/>
      <c r="S146" s="188"/>
      <c r="T146" s="227"/>
      <c r="U146" s="188"/>
      <c r="V146" s="28"/>
      <c r="W146" s="28"/>
      <c r="X146" s="28"/>
      <c r="Y146" s="28"/>
      <c r="Z146" s="26"/>
    </row>
    <row r="147" spans="1:26" ht="15" hidden="1" x14ac:dyDescent="0.3">
      <c r="A147" s="36"/>
      <c r="B147" s="36"/>
      <c r="C147" s="229"/>
      <c r="D147" s="230">
        <v>74</v>
      </c>
      <c r="E147" s="231">
        <v>3.4870000000000001</v>
      </c>
      <c r="F147" s="230"/>
      <c r="G147" s="238"/>
      <c r="H147" s="232"/>
      <c r="I147" s="232"/>
      <c r="J147" s="226"/>
      <c r="K147" s="226"/>
      <c r="L147" s="226"/>
      <c r="M147" s="188"/>
      <c r="N147" s="188"/>
      <c r="O147" s="188"/>
      <c r="P147" s="188"/>
      <c r="Q147" s="188"/>
      <c r="R147" s="188"/>
      <c r="S147" s="188"/>
      <c r="T147" s="227"/>
      <c r="U147" s="188"/>
      <c r="V147" s="28"/>
      <c r="W147" s="28"/>
      <c r="X147" s="28"/>
      <c r="Y147" s="28"/>
      <c r="Z147" s="26"/>
    </row>
    <row r="148" spans="1:26" ht="15" hidden="1" x14ac:dyDescent="0.3">
      <c r="A148" s="36"/>
      <c r="B148" s="36"/>
      <c r="C148" s="229"/>
      <c r="D148" s="230">
        <v>75</v>
      </c>
      <c r="E148" s="231">
        <v>3.7320000000000002</v>
      </c>
      <c r="F148" s="230"/>
      <c r="G148" s="238"/>
      <c r="H148" s="232"/>
      <c r="I148" s="232"/>
      <c r="J148" s="226"/>
      <c r="K148" s="226"/>
      <c r="L148" s="226"/>
      <c r="M148" s="188"/>
      <c r="N148" s="188"/>
      <c r="O148" s="188"/>
      <c r="P148" s="188"/>
      <c r="Q148" s="188"/>
      <c r="R148" s="188"/>
      <c r="S148" s="188"/>
      <c r="T148" s="227"/>
      <c r="U148" s="188"/>
      <c r="V148" s="28"/>
      <c r="W148" s="28"/>
      <c r="X148" s="28"/>
      <c r="Y148" s="28"/>
      <c r="Z148" s="26"/>
    </row>
    <row r="149" spans="1:26" ht="15" hidden="1" x14ac:dyDescent="0.3">
      <c r="A149" s="36"/>
      <c r="B149" s="36"/>
      <c r="C149" s="229"/>
      <c r="D149" s="230">
        <v>76</v>
      </c>
      <c r="E149" s="231">
        <v>4.01</v>
      </c>
      <c r="F149" s="230"/>
      <c r="G149" s="238"/>
      <c r="H149" s="232"/>
      <c r="I149" s="232"/>
      <c r="J149" s="226"/>
      <c r="K149" s="226"/>
      <c r="L149" s="226"/>
      <c r="M149" s="188"/>
      <c r="N149" s="188"/>
      <c r="O149" s="188"/>
      <c r="P149" s="188"/>
      <c r="Q149" s="188"/>
      <c r="R149" s="188"/>
      <c r="S149" s="188"/>
      <c r="T149" s="227"/>
      <c r="U149" s="188"/>
      <c r="V149" s="28"/>
      <c r="W149" s="28"/>
      <c r="X149" s="28"/>
      <c r="Y149" s="28"/>
      <c r="Z149" s="26"/>
    </row>
    <row r="150" spans="1:26" ht="15" hidden="1" x14ac:dyDescent="0.3">
      <c r="A150" s="36"/>
      <c r="B150" s="36"/>
      <c r="C150" s="229"/>
      <c r="D150" s="230">
        <v>77</v>
      </c>
      <c r="E150" s="231">
        <v>4.3310000000000004</v>
      </c>
      <c r="F150" s="230"/>
      <c r="G150" s="238"/>
      <c r="H150" s="232"/>
      <c r="I150" s="232"/>
      <c r="J150" s="226"/>
      <c r="K150" s="226"/>
      <c r="L150" s="226"/>
      <c r="M150" s="188"/>
      <c r="N150" s="188"/>
      <c r="O150" s="188"/>
      <c r="P150" s="188"/>
      <c r="Q150" s="188"/>
      <c r="R150" s="188"/>
      <c r="S150" s="188"/>
      <c r="T150" s="227"/>
      <c r="U150" s="188"/>
      <c r="V150" s="28"/>
      <c r="W150" s="28"/>
      <c r="X150" s="28"/>
      <c r="Y150" s="28"/>
      <c r="Z150" s="26"/>
    </row>
    <row r="151" spans="1:26" ht="15" hidden="1" x14ac:dyDescent="0.3">
      <c r="A151" s="36"/>
      <c r="B151" s="36"/>
      <c r="C151" s="229"/>
      <c r="D151" s="230">
        <v>78</v>
      </c>
      <c r="E151" s="231">
        <v>4.7039999999999997</v>
      </c>
      <c r="F151" s="230"/>
      <c r="G151" s="238"/>
      <c r="H151" s="232"/>
      <c r="I151" s="232"/>
      <c r="J151" s="226"/>
      <c r="K151" s="226"/>
      <c r="L151" s="226"/>
      <c r="M151" s="188"/>
      <c r="N151" s="188"/>
      <c r="O151" s="188"/>
      <c r="P151" s="188"/>
      <c r="Q151" s="188"/>
      <c r="R151" s="188"/>
      <c r="S151" s="188"/>
      <c r="T151" s="227"/>
      <c r="U151" s="188"/>
      <c r="V151" s="28"/>
      <c r="W151" s="28"/>
      <c r="X151" s="28"/>
      <c r="Y151" s="28"/>
      <c r="Z151" s="26"/>
    </row>
    <row r="152" spans="1:26" ht="15" hidden="1" x14ac:dyDescent="0.3">
      <c r="A152" s="36"/>
      <c r="B152" s="36"/>
      <c r="C152" s="229"/>
      <c r="D152" s="230">
        <v>79</v>
      </c>
      <c r="E152" s="231">
        <v>5.1440000000000001</v>
      </c>
      <c r="F152" s="230"/>
      <c r="G152" s="238"/>
      <c r="H152" s="232"/>
      <c r="I152" s="232"/>
      <c r="J152" s="226"/>
      <c r="K152" s="226"/>
      <c r="L152" s="226"/>
      <c r="M152" s="188"/>
      <c r="N152" s="188"/>
      <c r="O152" s="188"/>
      <c r="P152" s="188"/>
      <c r="Q152" s="188"/>
      <c r="R152" s="188"/>
      <c r="S152" s="188"/>
      <c r="T152" s="227"/>
      <c r="U152" s="188"/>
      <c r="V152" s="28"/>
      <c r="W152" s="28"/>
      <c r="X152" s="28"/>
      <c r="Y152" s="28"/>
      <c r="Z152" s="26"/>
    </row>
    <row r="153" spans="1:26" ht="15" hidden="1" x14ac:dyDescent="0.3">
      <c r="A153" s="36"/>
      <c r="B153" s="36"/>
      <c r="C153" s="229"/>
      <c r="D153" s="230">
        <v>80</v>
      </c>
      <c r="E153" s="231">
        <v>5.6710000000000003</v>
      </c>
      <c r="F153" s="230"/>
      <c r="G153" s="238"/>
      <c r="H153" s="232"/>
      <c r="I153" s="232"/>
      <c r="J153" s="226"/>
      <c r="K153" s="226"/>
      <c r="L153" s="226"/>
      <c r="M153" s="188"/>
      <c r="N153" s="188"/>
      <c r="O153" s="188"/>
      <c r="P153" s="188"/>
      <c r="Q153" s="188"/>
      <c r="R153" s="188"/>
      <c r="S153" s="188"/>
      <c r="T153" s="227"/>
      <c r="U153" s="188"/>
      <c r="V153" s="28"/>
      <c r="W153" s="28"/>
      <c r="X153" s="28"/>
      <c r="Y153" s="28"/>
      <c r="Z153" s="26"/>
    </row>
    <row r="154" spans="1:26" ht="15" hidden="1" x14ac:dyDescent="0.3">
      <c r="A154" s="36"/>
      <c r="B154" s="36"/>
      <c r="C154" s="229"/>
      <c r="D154" s="230">
        <v>81</v>
      </c>
      <c r="E154" s="231">
        <v>6.3129999999999997</v>
      </c>
      <c r="F154" s="230"/>
      <c r="G154" s="238"/>
      <c r="H154" s="232"/>
      <c r="I154" s="232"/>
      <c r="J154" s="226"/>
      <c r="K154" s="226"/>
      <c r="L154" s="226"/>
      <c r="M154" s="188"/>
      <c r="N154" s="188"/>
      <c r="O154" s="188"/>
      <c r="P154" s="188"/>
      <c r="Q154" s="188"/>
      <c r="R154" s="188"/>
      <c r="S154" s="188"/>
      <c r="T154" s="227"/>
      <c r="U154" s="188"/>
      <c r="V154" s="28"/>
      <c r="W154" s="28"/>
      <c r="X154" s="28"/>
      <c r="Y154" s="28"/>
      <c r="Z154" s="26"/>
    </row>
    <row r="155" spans="1:26" ht="15" hidden="1" x14ac:dyDescent="0.3">
      <c r="A155" s="36"/>
      <c r="B155" s="36"/>
      <c r="C155" s="229"/>
      <c r="D155" s="230">
        <v>82</v>
      </c>
      <c r="E155" s="231">
        <v>7.1150000000000002</v>
      </c>
      <c r="F155" s="230"/>
      <c r="G155" s="238"/>
      <c r="H155" s="232"/>
      <c r="I155" s="232"/>
      <c r="J155" s="226"/>
      <c r="K155" s="226"/>
      <c r="L155" s="226"/>
      <c r="M155" s="188"/>
      <c r="N155" s="188"/>
      <c r="O155" s="188"/>
      <c r="P155" s="188"/>
      <c r="Q155" s="188"/>
      <c r="R155" s="188"/>
      <c r="S155" s="188"/>
      <c r="T155" s="227"/>
      <c r="U155" s="188"/>
      <c r="V155" s="28"/>
      <c r="W155" s="28"/>
      <c r="X155" s="28"/>
      <c r="Y155" s="28"/>
      <c r="Z155" s="26"/>
    </row>
    <row r="156" spans="1:26" ht="15" hidden="1" x14ac:dyDescent="0.3">
      <c r="A156" s="36"/>
      <c r="B156" s="36"/>
      <c r="C156" s="229"/>
      <c r="D156" s="230">
        <v>83</v>
      </c>
      <c r="E156" s="231">
        <v>8.1440000000000001</v>
      </c>
      <c r="F156" s="230"/>
      <c r="G156" s="238"/>
      <c r="H156" s="232"/>
      <c r="I156" s="232"/>
      <c r="J156" s="226"/>
      <c r="K156" s="226"/>
      <c r="L156" s="226"/>
      <c r="M156" s="188"/>
      <c r="N156" s="188"/>
      <c r="O156" s="188"/>
      <c r="P156" s="188"/>
      <c r="Q156" s="188"/>
      <c r="R156" s="188"/>
      <c r="S156" s="188"/>
      <c r="T156" s="227"/>
      <c r="U156" s="188"/>
      <c r="V156" s="28"/>
      <c r="W156" s="28"/>
      <c r="X156" s="28"/>
      <c r="Y156" s="28"/>
      <c r="Z156" s="26"/>
    </row>
    <row r="157" spans="1:26" ht="15" hidden="1" x14ac:dyDescent="0.3">
      <c r="A157" s="36"/>
      <c r="B157" s="36"/>
      <c r="C157" s="229"/>
      <c r="D157" s="230">
        <v>84</v>
      </c>
      <c r="E157" s="231">
        <v>9.5139999999999993</v>
      </c>
      <c r="F157" s="230"/>
      <c r="G157" s="238"/>
      <c r="H157" s="232"/>
      <c r="I157" s="232"/>
      <c r="J157" s="226"/>
      <c r="K157" s="226"/>
      <c r="L157" s="226"/>
      <c r="M157" s="188"/>
      <c r="N157" s="188"/>
      <c r="O157" s="188"/>
      <c r="P157" s="188"/>
      <c r="Q157" s="188"/>
      <c r="R157" s="188"/>
      <c r="S157" s="188"/>
      <c r="T157" s="227"/>
      <c r="U157" s="188"/>
      <c r="V157" s="28"/>
      <c r="W157" s="28"/>
      <c r="X157" s="28"/>
      <c r="Y157" s="28"/>
      <c r="Z157" s="26"/>
    </row>
    <row r="158" spans="1:26" ht="15" hidden="1" x14ac:dyDescent="0.3">
      <c r="A158" s="36"/>
      <c r="B158" s="36"/>
      <c r="C158" s="229"/>
      <c r="D158" s="230">
        <v>85</v>
      </c>
      <c r="E158" s="231">
        <v>11.43</v>
      </c>
      <c r="F158" s="230"/>
      <c r="G158" s="238"/>
      <c r="H158" s="232"/>
      <c r="I158" s="232"/>
      <c r="J158" s="226"/>
      <c r="K158" s="226"/>
      <c r="L158" s="226"/>
      <c r="M158" s="188"/>
      <c r="N158" s="188"/>
      <c r="O158" s="188"/>
      <c r="P158" s="188"/>
      <c r="Q158" s="188"/>
      <c r="R158" s="188"/>
      <c r="S158" s="188"/>
      <c r="T158" s="227"/>
      <c r="U158" s="188"/>
      <c r="V158" s="28"/>
      <c r="W158" s="28"/>
      <c r="X158" s="28"/>
      <c r="Y158" s="28"/>
      <c r="Z158" s="26"/>
    </row>
    <row r="159" spans="1:26" ht="15" hidden="1" x14ac:dyDescent="0.3">
      <c r="A159" s="36"/>
      <c r="B159" s="36"/>
      <c r="C159" s="229"/>
      <c r="D159" s="230">
        <v>86</v>
      </c>
      <c r="E159" s="231">
        <v>14.3</v>
      </c>
      <c r="F159" s="230"/>
      <c r="G159" s="238"/>
      <c r="H159" s="232"/>
      <c r="I159" s="232"/>
      <c r="J159" s="226"/>
      <c r="K159" s="226"/>
      <c r="L159" s="226"/>
      <c r="M159" s="188"/>
      <c r="N159" s="188"/>
      <c r="O159" s="188"/>
      <c r="P159" s="188"/>
      <c r="Q159" s="188"/>
      <c r="R159" s="188"/>
      <c r="S159" s="188"/>
      <c r="T159" s="227"/>
      <c r="U159" s="188"/>
      <c r="V159" s="28"/>
      <c r="W159" s="28"/>
      <c r="X159" s="28"/>
      <c r="Y159" s="28"/>
      <c r="Z159" s="26"/>
    </row>
    <row r="160" spans="1:26" ht="15" hidden="1" x14ac:dyDescent="0.3">
      <c r="A160" s="36"/>
      <c r="B160" s="36"/>
      <c r="C160" s="229"/>
      <c r="D160" s="230">
        <v>87</v>
      </c>
      <c r="E160" s="231">
        <v>19.081</v>
      </c>
      <c r="F160" s="230"/>
      <c r="G160" s="238"/>
      <c r="H160" s="232"/>
      <c r="I160" s="232"/>
      <c r="J160" s="226"/>
      <c r="K160" s="226"/>
      <c r="L160" s="226"/>
      <c r="M160" s="188"/>
      <c r="N160" s="188"/>
      <c r="O160" s="188"/>
      <c r="P160" s="188"/>
      <c r="Q160" s="188"/>
      <c r="R160" s="188"/>
      <c r="S160" s="188"/>
      <c r="T160" s="227"/>
      <c r="U160" s="188"/>
      <c r="V160" s="28"/>
      <c r="W160" s="28"/>
      <c r="X160" s="28"/>
      <c r="Y160" s="28"/>
      <c r="Z160" s="26"/>
    </row>
    <row r="161" spans="1:26" ht="15" hidden="1" x14ac:dyDescent="0.3">
      <c r="A161" s="36"/>
      <c r="B161" s="36"/>
      <c r="C161" s="229"/>
      <c r="D161" s="230">
        <v>88</v>
      </c>
      <c r="E161" s="231">
        <v>28.635999999999999</v>
      </c>
      <c r="F161" s="230"/>
      <c r="G161" s="238"/>
      <c r="H161" s="232"/>
      <c r="I161" s="232"/>
      <c r="J161" s="226"/>
      <c r="K161" s="226"/>
      <c r="L161" s="226"/>
      <c r="M161" s="188"/>
      <c r="N161" s="188"/>
      <c r="O161" s="188"/>
      <c r="P161" s="188"/>
      <c r="Q161" s="188"/>
      <c r="R161" s="188"/>
      <c r="S161" s="188"/>
      <c r="T161" s="227"/>
      <c r="U161" s="188"/>
      <c r="V161" s="28"/>
      <c r="W161" s="28"/>
      <c r="X161" s="28"/>
      <c r="Y161" s="28"/>
      <c r="Z161" s="26"/>
    </row>
    <row r="162" spans="1:26" ht="15" hidden="1" x14ac:dyDescent="0.3">
      <c r="A162" s="36"/>
      <c r="B162" s="36"/>
      <c r="C162" s="229"/>
      <c r="D162" s="230">
        <v>89</v>
      </c>
      <c r="E162" s="231">
        <v>57.29</v>
      </c>
      <c r="F162" s="230"/>
      <c r="G162" s="238"/>
      <c r="H162" s="232"/>
      <c r="I162" s="232"/>
      <c r="J162" s="226"/>
      <c r="K162" s="226"/>
      <c r="L162" s="226"/>
      <c r="M162" s="188"/>
      <c r="N162" s="188"/>
      <c r="O162" s="188"/>
      <c r="P162" s="188"/>
      <c r="Q162" s="188"/>
      <c r="R162" s="188"/>
      <c r="S162" s="188"/>
      <c r="T162" s="227"/>
      <c r="U162" s="188"/>
      <c r="V162" s="28"/>
      <c r="W162" s="28"/>
      <c r="X162" s="28"/>
      <c r="Y162" s="28"/>
      <c r="Z162" s="26"/>
    </row>
    <row r="163" spans="1:26" ht="15.6" hidden="1" thickBot="1" x14ac:dyDescent="0.35">
      <c r="A163" s="36"/>
      <c r="B163" s="36"/>
      <c r="C163" s="240"/>
      <c r="D163" s="241">
        <v>90</v>
      </c>
      <c r="E163" s="242">
        <v>0</v>
      </c>
      <c r="F163" s="241"/>
      <c r="G163" s="243"/>
      <c r="H163" s="244"/>
      <c r="I163" s="244"/>
      <c r="J163" s="245"/>
      <c r="K163" s="245"/>
      <c r="L163" s="226"/>
      <c r="M163" s="188"/>
      <c r="N163" s="188"/>
      <c r="O163" s="188"/>
      <c r="P163" s="188"/>
      <c r="Q163" s="188"/>
      <c r="R163" s="188"/>
      <c r="S163" s="188"/>
      <c r="T163" s="227"/>
      <c r="U163" s="188"/>
      <c r="V163" s="28"/>
      <c r="W163" s="28"/>
      <c r="X163" s="28"/>
      <c r="Y163" s="28"/>
      <c r="Z163" s="26"/>
    </row>
    <row r="164" spans="1:26" ht="15.6" thickTop="1" x14ac:dyDescent="0.3">
      <c r="A164" s="36"/>
      <c r="B164" s="36"/>
      <c r="C164" s="332" t="s">
        <v>447</v>
      </c>
      <c r="D164" s="333"/>
      <c r="E164" s="333"/>
      <c r="F164" s="333"/>
      <c r="G164" s="333"/>
      <c r="H164" s="333"/>
      <c r="I164" s="333"/>
      <c r="J164" s="333"/>
      <c r="K164" s="246"/>
      <c r="L164" s="226"/>
      <c r="M164" s="188"/>
      <c r="N164" s="188"/>
      <c r="O164" s="188"/>
      <c r="P164" s="188"/>
      <c r="Q164" s="188"/>
      <c r="R164" s="188"/>
      <c r="S164" s="188"/>
      <c r="T164" s="227"/>
      <c r="U164" s="188"/>
      <c r="V164" s="28"/>
      <c r="W164" s="28"/>
      <c r="X164" s="28"/>
      <c r="Y164" s="28"/>
      <c r="Z164" s="26"/>
    </row>
    <row r="165" spans="1:26" x14ac:dyDescent="0.3">
      <c r="A165" s="188"/>
      <c r="B165" s="188"/>
      <c r="C165" s="188"/>
      <c r="D165" s="188"/>
      <c r="E165" s="188"/>
      <c r="F165" s="188"/>
      <c r="G165" s="188"/>
      <c r="H165" s="188"/>
      <c r="I165" s="188"/>
      <c r="J165" s="188"/>
      <c r="K165" s="188"/>
      <c r="L165" s="188"/>
      <c r="M165" s="188"/>
      <c r="N165" s="188"/>
      <c r="O165" s="188"/>
      <c r="P165" s="188"/>
      <c r="Q165" s="188"/>
      <c r="R165" s="188"/>
      <c r="S165" s="188"/>
      <c r="T165" s="227"/>
      <c r="U165" s="188"/>
      <c r="V165" s="28"/>
      <c r="W165" s="28"/>
      <c r="X165" s="28"/>
      <c r="Y165" s="28"/>
      <c r="Z165" s="26"/>
    </row>
    <row r="166" spans="1:26" x14ac:dyDescent="0.3">
      <c r="A166" s="188"/>
      <c r="B166" s="188"/>
      <c r="C166" s="188"/>
      <c r="D166" s="188"/>
      <c r="E166" s="188"/>
      <c r="F166" s="188"/>
      <c r="G166" s="188"/>
      <c r="H166" s="188"/>
      <c r="I166" s="188"/>
      <c r="J166" s="188"/>
      <c r="K166" s="188"/>
      <c r="L166" s="188"/>
      <c r="M166" s="188"/>
      <c r="N166" s="188"/>
      <c r="O166" s="188"/>
      <c r="P166" s="188"/>
      <c r="Q166" s="188"/>
      <c r="R166" s="188"/>
      <c r="S166" s="188"/>
      <c r="T166" s="227"/>
      <c r="U166" s="188"/>
      <c r="V166" s="28"/>
      <c r="W166" s="28"/>
      <c r="X166" s="28"/>
      <c r="Y166" s="28"/>
      <c r="Z166" s="26"/>
    </row>
    <row r="167" spans="1:26" x14ac:dyDescent="0.3">
      <c r="A167" s="188"/>
      <c r="B167" s="188"/>
      <c r="C167" s="188"/>
      <c r="D167" s="188"/>
      <c r="E167" s="188"/>
      <c r="F167" s="188"/>
      <c r="G167" s="188"/>
      <c r="H167" s="188"/>
      <c r="I167" s="188"/>
      <c r="J167" s="188"/>
      <c r="K167" s="188"/>
      <c r="L167" s="188"/>
      <c r="M167" s="188"/>
      <c r="N167" s="188"/>
      <c r="O167" s="188"/>
      <c r="P167" s="188"/>
      <c r="Q167" s="188"/>
      <c r="R167" s="188"/>
      <c r="S167" s="188"/>
      <c r="T167" s="227"/>
      <c r="U167" s="188"/>
      <c r="V167" s="28"/>
      <c r="W167" s="28"/>
      <c r="X167" s="28"/>
      <c r="Y167" s="28"/>
      <c r="Z167" s="26"/>
    </row>
    <row r="168" spans="1:26" ht="15" thickBot="1" x14ac:dyDescent="0.35">
      <c r="A168" s="188"/>
      <c r="B168" s="188"/>
      <c r="C168" s="188"/>
      <c r="D168" s="188"/>
      <c r="E168" s="188"/>
      <c r="F168" s="188"/>
      <c r="G168" s="188"/>
      <c r="H168" s="188"/>
      <c r="I168" s="188"/>
      <c r="J168" s="188"/>
      <c r="K168" s="247"/>
      <c r="L168" s="247"/>
      <c r="M168" s="247"/>
      <c r="N168" s="247"/>
      <c r="O168" s="247"/>
      <c r="P168" s="247"/>
      <c r="Q168" s="247"/>
      <c r="R168" s="247"/>
      <c r="S168" s="248"/>
      <c r="T168" s="227"/>
      <c r="U168" s="188"/>
      <c r="V168" s="28"/>
      <c r="W168" s="28"/>
      <c r="X168" s="28"/>
      <c r="Y168" s="28"/>
      <c r="Z168" s="26"/>
    </row>
    <row r="169" spans="1:26" x14ac:dyDescent="0.3">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x14ac:dyDescent="0.3">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sheetData>
  <mergeCells count="35">
    <mergeCell ref="O13:Q13"/>
    <mergeCell ref="L1:S1"/>
    <mergeCell ref="F2:G3"/>
    <mergeCell ref="K5:K6"/>
    <mergeCell ref="J6:J7"/>
    <mergeCell ref="C10:F10"/>
    <mergeCell ref="G10:J10"/>
    <mergeCell ref="C11:F11"/>
    <mergeCell ref="G11:J11"/>
    <mergeCell ref="J12:J13"/>
    <mergeCell ref="K12:K13"/>
    <mergeCell ref="B13:G13"/>
    <mergeCell ref="B1:J1"/>
    <mergeCell ref="F35:I35"/>
    <mergeCell ref="C37:J39"/>
    <mergeCell ref="H14:J14"/>
    <mergeCell ref="C21:J21"/>
    <mergeCell ref="C25:J25"/>
    <mergeCell ref="H15:J15"/>
    <mergeCell ref="C59:J59"/>
    <mergeCell ref="L61:P61"/>
    <mergeCell ref="O14:Q14"/>
    <mergeCell ref="O15:Q15"/>
    <mergeCell ref="C164:J164"/>
    <mergeCell ref="D72:J72"/>
    <mergeCell ref="B71:J71"/>
    <mergeCell ref="C63:J67"/>
    <mergeCell ref="B56:J56"/>
    <mergeCell ref="L63:P63"/>
    <mergeCell ref="L64:P64"/>
    <mergeCell ref="L65:P65"/>
    <mergeCell ref="L62:P62"/>
    <mergeCell ref="L56:O56"/>
    <mergeCell ref="C29:J29"/>
    <mergeCell ref="C31:F31"/>
  </mergeCells>
  <dataValidations count="4">
    <dataValidation allowBlank="1" showInputMessage="1" showErrorMessage="1" prompt="Enter the angle from the position of the observer from the base of the object at MHW to the top of the object." sqref="E60" xr:uid="{20962565-784C-4321-8918-8CA7C261C8BD}"/>
    <dataValidation allowBlank="1" showInputMessage="1" showErrorMessage="1" prompt="Enter the distance from the observer to the base of the object being measured." sqref="E20 E24 E28" xr:uid="{B336280A-A86C-40B6-A411-54AB9D18990B}"/>
    <dataValidation allowBlank="1" showInputMessage="1" showErrorMessage="1" prompt="Enter the length of the object in feet." sqref="D32 E58" xr:uid="{5E898183-8D87-48E4-AD10-641CA5DD5648}"/>
    <dataValidation allowBlank="1" showInputMessage="1" showErrorMessage="1" prompt="Enter the scale of the chart being used." sqref="D35" xr:uid="{36A9DC45-B023-4CFD-B139-5CFC5B34F442}"/>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833CB-0151-4811-9A06-E6EC636BEDF5}">
  <sheetPr codeName="Sheet1"/>
  <dimension ref="A1:AE52"/>
  <sheetViews>
    <sheetView topLeftCell="B1" workbookViewId="0">
      <selection activeCell="E1" sqref="E1"/>
    </sheetView>
  </sheetViews>
  <sheetFormatPr defaultRowHeight="14.4" x14ac:dyDescent="0.3"/>
  <cols>
    <col min="1" max="1" width="3.6640625" customWidth="1"/>
    <col min="2" max="2" width="56.109375" customWidth="1"/>
    <col min="3" max="3" width="13.33203125" customWidth="1"/>
    <col min="5" max="5" width="3.6640625" customWidth="1"/>
    <col min="6" max="6" width="44.109375" customWidth="1"/>
    <col min="7" max="7" width="12.44140625" customWidth="1"/>
    <col min="10" max="10" width="42.6640625" customWidth="1"/>
    <col min="14" max="14" width="47.109375" customWidth="1"/>
    <col min="17" max="17" width="9.88671875" bestFit="1" customWidth="1"/>
    <col min="18" max="18" width="45.88671875" customWidth="1"/>
    <col min="21" max="21" width="9.88671875" bestFit="1" customWidth="1"/>
    <col min="22" max="22" width="45.33203125" customWidth="1"/>
    <col min="23" max="23" width="9.21875" bestFit="1" customWidth="1"/>
    <col min="25" max="25" width="9.6640625" bestFit="1" customWidth="1"/>
    <col min="26" max="26" width="50.5546875" customWidth="1"/>
    <col min="27" max="27" width="12.6640625" customWidth="1"/>
    <col min="29" max="29" width="9.44140625" bestFit="1" customWidth="1"/>
    <col min="30" max="30" width="44.5546875" customWidth="1"/>
  </cols>
  <sheetData>
    <row r="1" spans="1:31" x14ac:dyDescent="0.3">
      <c r="B1">
        <f>COUNTA(B3:B142)</f>
        <v>50</v>
      </c>
      <c r="C1" s="264">
        <v>45692</v>
      </c>
      <c r="F1">
        <f>COUNTA(F3:F142)</f>
        <v>0</v>
      </c>
      <c r="G1" s="264">
        <v>45449</v>
      </c>
      <c r="J1">
        <f>COUNTA(J3:J142)</f>
        <v>0</v>
      </c>
      <c r="K1" s="264">
        <v>45458</v>
      </c>
      <c r="M1" s="264"/>
      <c r="N1">
        <f>COUNTA(N3:N142)</f>
        <v>0</v>
      </c>
      <c r="O1" s="264">
        <v>45486</v>
      </c>
      <c r="Q1" s="264"/>
      <c r="R1">
        <f>COUNTA(R3:R142)</f>
        <v>0</v>
      </c>
      <c r="S1" s="264">
        <v>45504</v>
      </c>
      <c r="U1" s="264"/>
      <c r="V1">
        <f>COUNTA(V3:V142)</f>
        <v>0</v>
      </c>
      <c r="W1" s="264">
        <v>45550</v>
      </c>
      <c r="Y1" s="264"/>
      <c r="AC1" s="264"/>
      <c r="AE1" s="264">
        <v>45572</v>
      </c>
    </row>
    <row r="2" spans="1:31" x14ac:dyDescent="0.3">
      <c r="A2" t="s">
        <v>577</v>
      </c>
      <c r="B2" t="s">
        <v>545</v>
      </c>
      <c r="C2" t="s">
        <v>546</v>
      </c>
      <c r="E2" t="s">
        <v>577</v>
      </c>
      <c r="F2" s="263" t="s">
        <v>545</v>
      </c>
      <c r="G2" t="s">
        <v>546</v>
      </c>
      <c r="I2" s="263" t="s">
        <v>577</v>
      </c>
      <c r="J2" t="s">
        <v>545</v>
      </c>
      <c r="K2" t="s">
        <v>546</v>
      </c>
      <c r="M2" s="263" t="s">
        <v>577</v>
      </c>
      <c r="N2" t="s">
        <v>545</v>
      </c>
      <c r="O2" t="s">
        <v>546</v>
      </c>
      <c r="Q2" s="263" t="s">
        <v>577</v>
      </c>
      <c r="R2" t="s">
        <v>545</v>
      </c>
      <c r="S2" t="s">
        <v>546</v>
      </c>
      <c r="U2" s="263" t="s">
        <v>577</v>
      </c>
      <c r="V2" t="s">
        <v>545</v>
      </c>
      <c r="W2" t="s">
        <v>546</v>
      </c>
      <c r="Y2" s="263" t="s">
        <v>577</v>
      </c>
      <c r="Z2" t="s">
        <v>545</v>
      </c>
      <c r="AA2" t="s">
        <v>546</v>
      </c>
      <c r="AB2" s="263"/>
      <c r="AC2" t="s">
        <v>577</v>
      </c>
      <c r="AD2" t="s">
        <v>545</v>
      </c>
      <c r="AE2" t="s">
        <v>546</v>
      </c>
    </row>
    <row r="3" spans="1:31" x14ac:dyDescent="0.3">
      <c r="A3">
        <v>1</v>
      </c>
      <c r="B3" s="256" t="s">
        <v>932</v>
      </c>
      <c r="C3" s="256" t="s">
        <v>101</v>
      </c>
    </row>
    <row r="4" spans="1:31" x14ac:dyDescent="0.3">
      <c r="A4">
        <v>2</v>
      </c>
      <c r="B4" s="256" t="s">
        <v>933</v>
      </c>
      <c r="C4" s="256" t="s">
        <v>101</v>
      </c>
    </row>
    <row r="5" spans="1:31" x14ac:dyDescent="0.3">
      <c r="A5">
        <v>3</v>
      </c>
      <c r="B5" s="256" t="s">
        <v>934</v>
      </c>
      <c r="C5" s="256" t="s">
        <v>101</v>
      </c>
    </row>
    <row r="6" spans="1:31" x14ac:dyDescent="0.3">
      <c r="A6">
        <v>4</v>
      </c>
      <c r="B6" s="256" t="s">
        <v>935</v>
      </c>
      <c r="C6" s="256" t="s">
        <v>101</v>
      </c>
    </row>
    <row r="7" spans="1:31" x14ac:dyDescent="0.3">
      <c r="A7">
        <v>5</v>
      </c>
      <c r="B7" s="256" t="s">
        <v>936</v>
      </c>
      <c r="C7" s="256" t="s">
        <v>101</v>
      </c>
    </row>
    <row r="8" spans="1:31" x14ac:dyDescent="0.3">
      <c r="A8">
        <v>6</v>
      </c>
      <c r="B8" s="256" t="s">
        <v>937</v>
      </c>
      <c r="C8" s="256" t="s">
        <v>254</v>
      </c>
    </row>
    <row r="9" spans="1:31" x14ac:dyDescent="0.3">
      <c r="A9">
        <v>7</v>
      </c>
      <c r="B9" s="256" t="s">
        <v>938</v>
      </c>
      <c r="C9" s="256" t="s">
        <v>94</v>
      </c>
    </row>
    <row r="10" spans="1:31" x14ac:dyDescent="0.3">
      <c r="A10">
        <v>8</v>
      </c>
      <c r="B10" s="256" t="s">
        <v>939</v>
      </c>
      <c r="C10" s="256" t="s">
        <v>94</v>
      </c>
    </row>
    <row r="11" spans="1:31" x14ac:dyDescent="0.3">
      <c r="A11">
        <v>9</v>
      </c>
      <c r="B11" s="256" t="s">
        <v>940</v>
      </c>
      <c r="C11" s="256" t="s">
        <v>65</v>
      </c>
    </row>
    <row r="12" spans="1:31" x14ac:dyDescent="0.3">
      <c r="A12">
        <v>10</v>
      </c>
      <c r="B12" s="256" t="s">
        <v>941</v>
      </c>
      <c r="C12" s="256" t="s">
        <v>65</v>
      </c>
    </row>
    <row r="13" spans="1:31" x14ac:dyDescent="0.3">
      <c r="A13">
        <v>11</v>
      </c>
      <c r="B13" s="256" t="s">
        <v>942</v>
      </c>
      <c r="C13" s="256" t="s">
        <v>65</v>
      </c>
    </row>
    <row r="14" spans="1:31" x14ac:dyDescent="0.3">
      <c r="A14">
        <v>12</v>
      </c>
      <c r="B14" s="256" t="s">
        <v>943</v>
      </c>
      <c r="C14" s="256" t="s">
        <v>65</v>
      </c>
    </row>
    <row r="15" spans="1:31" x14ac:dyDescent="0.3">
      <c r="A15">
        <v>13</v>
      </c>
      <c r="B15" s="256" t="s">
        <v>944</v>
      </c>
      <c r="C15" s="256" t="s">
        <v>65</v>
      </c>
    </row>
    <row r="16" spans="1:31" x14ac:dyDescent="0.3">
      <c r="A16">
        <v>14</v>
      </c>
      <c r="B16" s="256" t="s">
        <v>945</v>
      </c>
      <c r="C16" s="256" t="s">
        <v>65</v>
      </c>
    </row>
    <row r="17" spans="1:3" x14ac:dyDescent="0.3">
      <c r="A17">
        <v>15</v>
      </c>
      <c r="B17" s="256" t="s">
        <v>946</v>
      </c>
      <c r="C17" s="256" t="s">
        <v>65</v>
      </c>
    </row>
    <row r="18" spans="1:3" x14ac:dyDescent="0.3">
      <c r="A18">
        <v>16</v>
      </c>
      <c r="B18" s="256" t="s">
        <v>947</v>
      </c>
      <c r="C18" s="256" t="s">
        <v>65</v>
      </c>
    </row>
    <row r="19" spans="1:3" x14ac:dyDescent="0.3">
      <c r="A19">
        <v>17</v>
      </c>
      <c r="B19" s="256" t="s">
        <v>948</v>
      </c>
      <c r="C19" s="256" t="s">
        <v>65</v>
      </c>
    </row>
    <row r="20" spans="1:3" x14ac:dyDescent="0.3">
      <c r="A20">
        <v>18</v>
      </c>
      <c r="B20" s="256" t="s">
        <v>949</v>
      </c>
      <c r="C20" s="256" t="s">
        <v>33</v>
      </c>
    </row>
    <row r="21" spans="1:3" x14ac:dyDescent="0.3">
      <c r="A21">
        <v>19</v>
      </c>
      <c r="B21" s="256" t="s">
        <v>950</v>
      </c>
      <c r="C21" s="256" t="s">
        <v>33</v>
      </c>
    </row>
    <row r="22" spans="1:3" x14ac:dyDescent="0.3">
      <c r="A22">
        <v>20</v>
      </c>
      <c r="B22" s="256" t="s">
        <v>951</v>
      </c>
      <c r="C22" s="256" t="s">
        <v>33</v>
      </c>
    </row>
    <row r="23" spans="1:3" x14ac:dyDescent="0.3">
      <c r="A23">
        <v>21</v>
      </c>
      <c r="B23" s="256" t="s">
        <v>952</v>
      </c>
      <c r="C23" s="256" t="s">
        <v>33</v>
      </c>
    </row>
    <row r="24" spans="1:3" x14ac:dyDescent="0.3">
      <c r="A24">
        <v>22</v>
      </c>
      <c r="B24" s="256" t="s">
        <v>953</v>
      </c>
      <c r="C24" s="256" t="s">
        <v>33</v>
      </c>
    </row>
    <row r="25" spans="1:3" x14ac:dyDescent="0.3">
      <c r="A25">
        <v>23</v>
      </c>
      <c r="B25" s="256" t="s">
        <v>954</v>
      </c>
      <c r="C25" s="256" t="s">
        <v>33</v>
      </c>
    </row>
    <row r="26" spans="1:3" x14ac:dyDescent="0.3">
      <c r="A26">
        <v>24</v>
      </c>
      <c r="B26" s="256" t="s">
        <v>955</v>
      </c>
      <c r="C26" s="256" t="s">
        <v>33</v>
      </c>
    </row>
    <row r="27" spans="1:3" x14ac:dyDescent="0.3">
      <c r="A27">
        <v>25</v>
      </c>
      <c r="B27" s="256" t="s">
        <v>956</v>
      </c>
      <c r="C27" s="256" t="s">
        <v>33</v>
      </c>
    </row>
    <row r="28" spans="1:3" x14ac:dyDescent="0.3">
      <c r="A28">
        <v>26</v>
      </c>
      <c r="B28" s="256" t="s">
        <v>957</v>
      </c>
      <c r="C28" s="256" t="s">
        <v>33</v>
      </c>
    </row>
    <row r="29" spans="1:3" x14ac:dyDescent="0.3">
      <c r="A29">
        <v>27</v>
      </c>
      <c r="B29" s="256" t="s">
        <v>958</v>
      </c>
      <c r="C29" s="256" t="s">
        <v>33</v>
      </c>
    </row>
    <row r="30" spans="1:3" x14ac:dyDescent="0.3">
      <c r="A30">
        <v>28</v>
      </c>
      <c r="B30" s="256" t="s">
        <v>959</v>
      </c>
      <c r="C30" s="256" t="s">
        <v>33</v>
      </c>
    </row>
    <row r="31" spans="1:3" x14ac:dyDescent="0.3">
      <c r="A31">
        <v>29</v>
      </c>
      <c r="B31" s="256" t="s">
        <v>960</v>
      </c>
      <c r="C31" s="256" t="s">
        <v>33</v>
      </c>
    </row>
    <row r="32" spans="1:3" x14ac:dyDescent="0.3">
      <c r="A32">
        <v>30</v>
      </c>
      <c r="B32" s="256" t="s">
        <v>961</v>
      </c>
      <c r="C32" s="256" t="s">
        <v>33</v>
      </c>
    </row>
    <row r="33" spans="1:3" x14ac:dyDescent="0.3">
      <c r="A33">
        <v>31</v>
      </c>
      <c r="B33" s="256" t="s">
        <v>962</v>
      </c>
      <c r="C33" s="256" t="s">
        <v>33</v>
      </c>
    </row>
    <row r="34" spans="1:3" x14ac:dyDescent="0.3">
      <c r="A34">
        <v>32</v>
      </c>
      <c r="B34" s="256" t="s">
        <v>963</v>
      </c>
      <c r="C34" s="256" t="s">
        <v>33</v>
      </c>
    </row>
    <row r="35" spans="1:3" x14ac:dyDescent="0.3">
      <c r="A35">
        <v>33</v>
      </c>
      <c r="B35" s="256" t="s">
        <v>964</v>
      </c>
      <c r="C35" s="256" t="s">
        <v>33</v>
      </c>
    </row>
    <row r="36" spans="1:3" x14ac:dyDescent="0.3">
      <c r="A36">
        <v>34</v>
      </c>
      <c r="B36" s="256" t="s">
        <v>965</v>
      </c>
      <c r="C36" s="256" t="s">
        <v>33</v>
      </c>
    </row>
    <row r="37" spans="1:3" x14ac:dyDescent="0.3">
      <c r="A37">
        <v>35</v>
      </c>
      <c r="B37" s="256" t="s">
        <v>966</v>
      </c>
      <c r="C37" s="256" t="s">
        <v>33</v>
      </c>
    </row>
    <row r="38" spans="1:3" x14ac:dyDescent="0.3">
      <c r="A38">
        <v>36</v>
      </c>
      <c r="B38" s="256" t="s">
        <v>967</v>
      </c>
      <c r="C38" s="256" t="s">
        <v>27</v>
      </c>
    </row>
    <row r="39" spans="1:3" x14ac:dyDescent="0.3">
      <c r="A39">
        <v>37</v>
      </c>
      <c r="B39" s="256" t="s">
        <v>968</v>
      </c>
      <c r="C39" s="256" t="s">
        <v>145</v>
      </c>
    </row>
    <row r="40" spans="1:3" x14ac:dyDescent="0.3">
      <c r="A40">
        <v>38</v>
      </c>
      <c r="B40" s="256" t="s">
        <v>969</v>
      </c>
      <c r="C40" s="256" t="s">
        <v>145</v>
      </c>
    </row>
    <row r="41" spans="1:3" x14ac:dyDescent="0.3">
      <c r="A41">
        <v>39</v>
      </c>
      <c r="B41" s="256" t="s">
        <v>970</v>
      </c>
      <c r="C41" s="256" t="s">
        <v>145</v>
      </c>
    </row>
    <row r="42" spans="1:3" x14ac:dyDescent="0.3">
      <c r="A42">
        <v>40</v>
      </c>
      <c r="B42" s="256" t="s">
        <v>971</v>
      </c>
      <c r="C42" s="256" t="s">
        <v>145</v>
      </c>
    </row>
    <row r="43" spans="1:3" x14ac:dyDescent="0.3">
      <c r="A43">
        <v>41</v>
      </c>
      <c r="B43" s="256" t="s">
        <v>972</v>
      </c>
      <c r="C43" s="256" t="s">
        <v>145</v>
      </c>
    </row>
    <row r="44" spans="1:3" x14ac:dyDescent="0.3">
      <c r="A44">
        <v>42</v>
      </c>
      <c r="B44" s="256" t="s">
        <v>973</v>
      </c>
      <c r="C44" s="256" t="s">
        <v>145</v>
      </c>
    </row>
    <row r="45" spans="1:3" x14ac:dyDescent="0.3">
      <c r="A45">
        <v>43</v>
      </c>
      <c r="B45" s="256" t="s">
        <v>974</v>
      </c>
      <c r="C45" s="256" t="s">
        <v>81</v>
      </c>
    </row>
    <row r="46" spans="1:3" x14ac:dyDescent="0.3">
      <c r="A46">
        <v>44</v>
      </c>
      <c r="B46" s="256" t="s">
        <v>975</v>
      </c>
      <c r="C46" s="256" t="s">
        <v>81</v>
      </c>
    </row>
    <row r="47" spans="1:3" x14ac:dyDescent="0.3">
      <c r="A47">
        <v>45</v>
      </c>
      <c r="B47" s="256" t="s">
        <v>976</v>
      </c>
      <c r="C47" s="256" t="s">
        <v>81</v>
      </c>
    </row>
    <row r="48" spans="1:3" x14ac:dyDescent="0.3">
      <c r="A48">
        <v>46</v>
      </c>
      <c r="B48" s="256" t="s">
        <v>977</v>
      </c>
      <c r="C48" s="256" t="s">
        <v>81</v>
      </c>
    </row>
    <row r="49" spans="1:3" x14ac:dyDescent="0.3">
      <c r="A49">
        <v>47</v>
      </c>
      <c r="B49" t="s">
        <v>978</v>
      </c>
      <c r="C49" t="s">
        <v>81</v>
      </c>
    </row>
    <row r="50" spans="1:3" x14ac:dyDescent="0.3">
      <c r="A50">
        <v>48</v>
      </c>
      <c r="B50" t="s">
        <v>979</v>
      </c>
      <c r="C50" t="s">
        <v>81</v>
      </c>
    </row>
    <row r="51" spans="1:3" x14ac:dyDescent="0.3">
      <c r="A51">
        <v>49</v>
      </c>
      <c r="B51" t="s">
        <v>980</v>
      </c>
      <c r="C51" t="s">
        <v>81</v>
      </c>
    </row>
    <row r="52" spans="1:3" x14ac:dyDescent="0.3">
      <c r="A52">
        <v>50</v>
      </c>
      <c r="B52" t="s">
        <v>981</v>
      </c>
      <c r="C52" t="s">
        <v>81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1E8D4-291D-4D6F-826D-127DCB7A3B43}">
  <dimension ref="A2:L58"/>
  <sheetViews>
    <sheetView topLeftCell="A12" workbookViewId="0">
      <selection activeCell="A2" sqref="A2:C2"/>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2" spans="1:12" ht="31.2" x14ac:dyDescent="0.3">
      <c r="A2" s="316" t="s">
        <v>0</v>
      </c>
      <c r="B2" s="316" t="s">
        <v>593</v>
      </c>
      <c r="C2" s="316" t="s">
        <v>594</v>
      </c>
      <c r="D2" s="18" t="s">
        <v>3</v>
      </c>
      <c r="E2" s="18" t="s">
        <v>4</v>
      </c>
      <c r="F2" s="18" t="s">
        <v>433</v>
      </c>
      <c r="G2" s="5" t="s">
        <v>16</v>
      </c>
      <c r="H2" s="5" t="s">
        <v>17</v>
      </c>
      <c r="I2" s="5" t="s">
        <v>18</v>
      </c>
      <c r="J2" s="312" t="s">
        <v>426</v>
      </c>
      <c r="K2" s="5" t="s">
        <v>6</v>
      </c>
    </row>
    <row r="3" spans="1:12" ht="45" customHeight="1" x14ac:dyDescent="0.3">
      <c r="A3" s="269" t="s">
        <v>653</v>
      </c>
      <c r="B3" s="269" t="s">
        <v>654</v>
      </c>
      <c r="C3" s="269" t="s">
        <v>655</v>
      </c>
      <c r="D3" s="268" t="s">
        <v>929</v>
      </c>
      <c r="E3" s="268" t="s">
        <v>656</v>
      </c>
      <c r="F3" s="268" t="s">
        <v>8</v>
      </c>
      <c r="G3" s="270"/>
      <c r="H3" s="271"/>
      <c r="I3" s="272"/>
      <c r="J3" s="273"/>
      <c r="K3" s="268"/>
      <c r="L3" s="310"/>
    </row>
    <row r="4" spans="1:12" ht="45" customHeight="1" x14ac:dyDescent="0.3">
      <c r="A4" s="269" t="s">
        <v>659</v>
      </c>
      <c r="B4" s="269" t="s">
        <v>660</v>
      </c>
      <c r="C4" s="269" t="s">
        <v>661</v>
      </c>
      <c r="D4" s="268" t="s">
        <v>929</v>
      </c>
      <c r="E4" s="268" t="s">
        <v>11</v>
      </c>
      <c r="F4" s="268" t="s">
        <v>8</v>
      </c>
      <c r="G4" s="270"/>
      <c r="H4" s="271"/>
      <c r="I4" s="272"/>
      <c r="J4" s="273"/>
      <c r="K4" s="268"/>
      <c r="L4" s="311"/>
    </row>
    <row r="5" spans="1:12" ht="45" customHeight="1" x14ac:dyDescent="0.3">
      <c r="A5" s="269" t="s">
        <v>663</v>
      </c>
      <c r="B5" s="269" t="s">
        <v>664</v>
      </c>
      <c r="C5" s="269" t="s">
        <v>665</v>
      </c>
      <c r="D5" s="268" t="s">
        <v>929</v>
      </c>
      <c r="E5" s="268" t="s">
        <v>11</v>
      </c>
      <c r="F5" s="268" t="s">
        <v>8</v>
      </c>
      <c r="G5" s="270"/>
      <c r="H5" s="271"/>
      <c r="I5" s="272"/>
      <c r="J5" s="273"/>
      <c r="K5" s="268"/>
      <c r="L5" s="311"/>
    </row>
    <row r="6" spans="1:12" ht="45" customHeight="1" x14ac:dyDescent="0.3">
      <c r="A6" s="269" t="s">
        <v>667</v>
      </c>
      <c r="B6" s="269" t="s">
        <v>668</v>
      </c>
      <c r="C6" s="269" t="s">
        <v>669</v>
      </c>
      <c r="D6" s="268" t="s">
        <v>929</v>
      </c>
      <c r="E6" s="268" t="s">
        <v>11</v>
      </c>
      <c r="F6" s="268" t="s">
        <v>8</v>
      </c>
      <c r="G6" s="270"/>
      <c r="H6" s="271"/>
      <c r="I6" s="272"/>
      <c r="J6" s="273"/>
      <c r="K6" s="268"/>
      <c r="L6" s="311"/>
    </row>
    <row r="7" spans="1:12" ht="45" customHeight="1" x14ac:dyDescent="0.3">
      <c r="A7" s="269" t="s">
        <v>671</v>
      </c>
      <c r="B7" s="269" t="s">
        <v>672</v>
      </c>
      <c r="C7" s="269" t="s">
        <v>673</v>
      </c>
      <c r="D7" s="268" t="s">
        <v>929</v>
      </c>
      <c r="E7" s="268" t="s">
        <v>11</v>
      </c>
      <c r="F7" s="268" t="s">
        <v>8</v>
      </c>
      <c r="G7" s="270"/>
      <c r="H7" s="271"/>
      <c r="I7" s="272"/>
      <c r="J7" s="273"/>
      <c r="K7" s="268"/>
      <c r="L7" s="311"/>
    </row>
    <row r="8" spans="1:12" ht="45" customHeight="1" x14ac:dyDescent="0.3">
      <c r="A8" s="269" t="s">
        <v>758</v>
      </c>
      <c r="B8" s="269" t="s">
        <v>759</v>
      </c>
      <c r="C8" s="269" t="s">
        <v>760</v>
      </c>
      <c r="D8" s="268" t="s">
        <v>929</v>
      </c>
      <c r="E8" s="268" t="s">
        <v>11</v>
      </c>
      <c r="F8" s="268" t="s">
        <v>9</v>
      </c>
      <c r="G8" s="270"/>
      <c r="H8" s="271"/>
      <c r="I8" s="272"/>
      <c r="J8" s="273"/>
      <c r="K8" s="268" t="s">
        <v>762</v>
      </c>
      <c r="L8" s="311"/>
    </row>
    <row r="9" spans="1:12" ht="45" customHeight="1" x14ac:dyDescent="0.3">
      <c r="A9" s="269" t="s">
        <v>215</v>
      </c>
      <c r="B9" s="269" t="s">
        <v>216</v>
      </c>
      <c r="C9" s="269" t="s">
        <v>217</v>
      </c>
      <c r="D9" s="268" t="s">
        <v>930</v>
      </c>
      <c r="E9" s="268" t="s">
        <v>11</v>
      </c>
      <c r="F9" s="268" t="s">
        <v>8</v>
      </c>
      <c r="G9" s="270"/>
      <c r="H9" s="271"/>
      <c r="I9" s="272"/>
      <c r="J9" s="273"/>
      <c r="K9" s="268"/>
      <c r="L9" s="311"/>
    </row>
    <row r="10" spans="1:12" ht="45" customHeight="1" x14ac:dyDescent="0.3">
      <c r="A10" s="269" t="s">
        <v>218</v>
      </c>
      <c r="B10" s="269" t="s">
        <v>219</v>
      </c>
      <c r="C10" s="269" t="s">
        <v>220</v>
      </c>
      <c r="D10" s="268" t="s">
        <v>930</v>
      </c>
      <c r="E10" s="268" t="s">
        <v>11</v>
      </c>
      <c r="F10" s="268" t="s">
        <v>8</v>
      </c>
      <c r="G10" s="270"/>
      <c r="H10" s="271"/>
      <c r="I10" s="272"/>
      <c r="J10" s="273"/>
      <c r="K10" s="268"/>
      <c r="L10" s="311"/>
    </row>
    <row r="11" spans="1:12" ht="45" customHeight="1" x14ac:dyDescent="0.3">
      <c r="A11" s="20" t="s">
        <v>221</v>
      </c>
      <c r="B11" s="261" t="s">
        <v>222</v>
      </c>
      <c r="C11" s="261" t="s">
        <v>223</v>
      </c>
      <c r="D11" s="20" t="s">
        <v>930</v>
      </c>
      <c r="E11" s="20" t="s">
        <v>11</v>
      </c>
      <c r="F11" s="20" t="s">
        <v>9</v>
      </c>
      <c r="G11" s="21"/>
      <c r="H11" s="21"/>
      <c r="I11" s="21"/>
      <c r="J11" s="24"/>
      <c r="K11" s="20"/>
    </row>
    <row r="12" spans="1:12" ht="45" customHeight="1" x14ac:dyDescent="0.3">
      <c r="A12" s="22" t="s">
        <v>224</v>
      </c>
      <c r="B12" s="22" t="s">
        <v>225</v>
      </c>
      <c r="C12" s="22" t="s">
        <v>226</v>
      </c>
      <c r="D12" s="22" t="s">
        <v>930</v>
      </c>
      <c r="E12" s="22" t="s">
        <v>11</v>
      </c>
      <c r="F12" s="22" t="s">
        <v>9</v>
      </c>
      <c r="G12" s="23"/>
      <c r="H12" s="23"/>
      <c r="I12" s="23"/>
      <c r="J12" s="22"/>
      <c r="K12" s="19"/>
    </row>
    <row r="13" spans="1:12" ht="45" customHeight="1" x14ac:dyDescent="0.3">
      <c r="A13" s="5" t="s">
        <v>785</v>
      </c>
      <c r="B13" s="13" t="s">
        <v>786</v>
      </c>
      <c r="C13" s="13" t="s">
        <v>787</v>
      </c>
      <c r="D13" s="2" t="s">
        <v>928</v>
      </c>
      <c r="E13" s="2" t="s">
        <v>7</v>
      </c>
      <c r="F13" s="2" t="s">
        <v>9</v>
      </c>
      <c r="G13" s="2"/>
      <c r="H13" s="2"/>
      <c r="I13" s="2"/>
      <c r="J13" s="2"/>
      <c r="K13" s="2" t="s">
        <v>789</v>
      </c>
    </row>
    <row r="14" spans="1:12" ht="45" customHeight="1" x14ac:dyDescent="0.3">
      <c r="A14" s="5" t="s">
        <v>791</v>
      </c>
      <c r="B14" s="13" t="s">
        <v>792</v>
      </c>
      <c r="C14" s="13" t="s">
        <v>793</v>
      </c>
      <c r="D14" s="2" t="s">
        <v>928</v>
      </c>
      <c r="E14" s="2" t="s">
        <v>7</v>
      </c>
      <c r="F14" s="2" t="s">
        <v>9</v>
      </c>
      <c r="G14" s="2"/>
      <c r="H14" s="2"/>
      <c r="I14" s="2"/>
      <c r="J14" s="2"/>
      <c r="K14" s="2" t="s">
        <v>789</v>
      </c>
    </row>
    <row r="15" spans="1:12" ht="45" customHeight="1" x14ac:dyDescent="0.3">
      <c r="A15" s="5" t="s">
        <v>383</v>
      </c>
      <c r="B15" s="13" t="s">
        <v>384</v>
      </c>
      <c r="C15" s="13" t="s">
        <v>385</v>
      </c>
      <c r="D15" s="2" t="s">
        <v>929</v>
      </c>
      <c r="E15" s="2" t="s">
        <v>11</v>
      </c>
      <c r="F15" s="2" t="s">
        <v>8</v>
      </c>
      <c r="G15" s="2"/>
      <c r="H15" s="2"/>
      <c r="I15" s="2"/>
      <c r="J15" s="2"/>
      <c r="K15" s="2"/>
    </row>
    <row r="16" spans="1:12" ht="45" customHeight="1" x14ac:dyDescent="0.3">
      <c r="A16" s="5"/>
      <c r="B16" s="13"/>
      <c r="C16" s="13"/>
      <c r="D16" s="2"/>
      <c r="E16" s="2"/>
      <c r="F16" s="2"/>
      <c r="G16" s="2"/>
      <c r="H16" s="2"/>
      <c r="I16" s="2"/>
      <c r="J16" s="2"/>
      <c r="K16" s="2"/>
    </row>
    <row r="17" spans="1:11" ht="45" customHeight="1" x14ac:dyDescent="0.3">
      <c r="A17" s="5"/>
      <c r="B17" s="13"/>
      <c r="C17" s="13"/>
      <c r="D17" s="2"/>
      <c r="E17" s="2"/>
      <c r="F17" s="2"/>
      <c r="G17" s="2"/>
      <c r="H17" s="2"/>
      <c r="I17" s="2"/>
      <c r="J17" s="2"/>
      <c r="K17" s="2"/>
    </row>
    <row r="18" spans="1:11" ht="45" customHeight="1" x14ac:dyDescent="0.3">
      <c r="A18" s="5"/>
      <c r="B18" s="13"/>
      <c r="C18" s="13"/>
      <c r="D18" s="2"/>
      <c r="E18" s="2"/>
      <c r="F18" s="2"/>
      <c r="G18" s="2"/>
      <c r="H18" s="2"/>
      <c r="I18" s="2"/>
      <c r="J18" s="2"/>
      <c r="K18" s="2"/>
    </row>
    <row r="19" spans="1:11" ht="45" customHeight="1" x14ac:dyDescent="0.3">
      <c r="A19" s="5"/>
      <c r="B19" s="13"/>
      <c r="C19" s="13"/>
      <c r="D19" s="2"/>
      <c r="E19" s="2"/>
      <c r="F19" s="2"/>
      <c r="G19" s="2"/>
      <c r="H19" s="2"/>
      <c r="I19" s="2"/>
      <c r="J19" s="2"/>
      <c r="K19" s="2"/>
    </row>
    <row r="20" spans="1:11" ht="45" customHeight="1" x14ac:dyDescent="0.3">
      <c r="A20" s="5"/>
      <c r="B20" s="13"/>
      <c r="C20" s="13"/>
      <c r="D20" s="2"/>
      <c r="E20" s="2"/>
      <c r="F20" s="2"/>
      <c r="G20" s="2"/>
      <c r="H20" s="2"/>
      <c r="I20" s="2"/>
      <c r="J20" s="2"/>
      <c r="K20" s="2"/>
    </row>
    <row r="21" spans="1:11" ht="45" customHeight="1" x14ac:dyDescent="0.3">
      <c r="A21" s="5"/>
      <c r="B21" s="13"/>
      <c r="C21" s="13"/>
      <c r="D21" s="2"/>
      <c r="E21" s="2"/>
      <c r="F21" s="2"/>
      <c r="G21" s="2"/>
      <c r="H21" s="2"/>
      <c r="I21" s="2"/>
      <c r="J21" s="2"/>
      <c r="K21" s="2"/>
    </row>
    <row r="22" spans="1:11" ht="45" customHeight="1" x14ac:dyDescent="0.3">
      <c r="A22" s="5"/>
      <c r="B22" s="13"/>
      <c r="C22" s="13"/>
      <c r="D22" s="2"/>
      <c r="E22" s="2"/>
      <c r="F22" s="2"/>
      <c r="G22" s="2"/>
      <c r="H22" s="2"/>
      <c r="I22" s="2"/>
      <c r="J22" s="2"/>
      <c r="K22" s="2"/>
    </row>
    <row r="23" spans="1:11" ht="45" customHeight="1" x14ac:dyDescent="0.3">
      <c r="A23" s="5"/>
      <c r="B23" s="13"/>
      <c r="C23" s="13"/>
      <c r="D23" s="2"/>
      <c r="E23" s="2"/>
      <c r="F23" s="2"/>
      <c r="G23" s="2"/>
      <c r="H23" s="2"/>
      <c r="I23" s="2"/>
      <c r="J23" s="2"/>
      <c r="K23" s="2"/>
    </row>
    <row r="24" spans="1:11" ht="45" customHeight="1" x14ac:dyDescent="0.3">
      <c r="A24" s="5"/>
      <c r="B24" s="13"/>
      <c r="C24" s="13"/>
      <c r="D24" s="2"/>
      <c r="E24" s="2"/>
      <c r="F24" s="2"/>
      <c r="G24" s="2"/>
      <c r="H24" s="2"/>
      <c r="I24" s="2"/>
      <c r="J24" s="2"/>
      <c r="K24" s="2"/>
    </row>
    <row r="25" spans="1:11" ht="45" customHeight="1" x14ac:dyDescent="0.3">
      <c r="A25" s="5"/>
      <c r="B25" s="13"/>
      <c r="C25" s="13"/>
      <c r="D25" s="2"/>
      <c r="E25" s="2"/>
      <c r="F25" s="2"/>
      <c r="G25" s="2"/>
      <c r="H25" s="2"/>
      <c r="I25" s="2"/>
      <c r="J25" s="2"/>
      <c r="K25" s="2"/>
    </row>
    <row r="26" spans="1:11" ht="45" customHeight="1" x14ac:dyDescent="0.3">
      <c r="A26" s="5"/>
      <c r="B26" s="13"/>
      <c r="C26" s="13"/>
      <c r="D26" s="2"/>
      <c r="E26" s="2"/>
      <c r="F26" s="2"/>
      <c r="G26" s="2"/>
      <c r="H26" s="2"/>
      <c r="I26" s="2"/>
      <c r="J26" s="2"/>
      <c r="K26" s="2"/>
    </row>
    <row r="27" spans="1:11" ht="45" customHeight="1" x14ac:dyDescent="0.3">
      <c r="A27" s="5"/>
      <c r="B27" s="13"/>
      <c r="C27" s="13"/>
      <c r="D27" s="2"/>
      <c r="E27" s="2"/>
      <c r="F27" s="2"/>
      <c r="G27" s="2"/>
      <c r="H27" s="2"/>
      <c r="I27" s="2"/>
      <c r="J27" s="2"/>
      <c r="K27" s="2"/>
    </row>
    <row r="28" spans="1:11" ht="45" customHeight="1" x14ac:dyDescent="0.3">
      <c r="A28" s="5"/>
      <c r="B28" s="13"/>
      <c r="C28" s="13"/>
      <c r="D28" s="2"/>
      <c r="E28" s="2"/>
      <c r="F28" s="2"/>
      <c r="G28" s="2"/>
      <c r="H28" s="2"/>
      <c r="I28" s="2"/>
      <c r="J28" s="2"/>
      <c r="K28" s="2"/>
    </row>
    <row r="29" spans="1:11" ht="45" customHeight="1" x14ac:dyDescent="0.3">
      <c r="A29" s="5"/>
      <c r="B29" s="13"/>
      <c r="C29" s="13"/>
      <c r="D29" s="2"/>
      <c r="E29" s="2"/>
      <c r="F29" s="2"/>
      <c r="G29" s="2"/>
      <c r="H29" s="2"/>
      <c r="I29" s="2"/>
      <c r="J29" s="2"/>
      <c r="K29" s="2"/>
    </row>
    <row r="30" spans="1:11" ht="45" customHeight="1" x14ac:dyDescent="0.3">
      <c r="A30" s="5"/>
      <c r="B30" s="13"/>
      <c r="C30" s="13"/>
      <c r="D30" s="2"/>
      <c r="E30" s="2"/>
      <c r="F30" s="2"/>
      <c r="G30" s="2"/>
      <c r="H30" s="2"/>
      <c r="I30" s="2"/>
      <c r="J30" s="2"/>
      <c r="K30" s="2"/>
    </row>
    <row r="31" spans="1:11" ht="45" customHeight="1" x14ac:dyDescent="0.3">
      <c r="A31" s="5"/>
      <c r="B31" s="13"/>
      <c r="C31" s="13"/>
      <c r="D31" s="2"/>
      <c r="E31" s="2"/>
      <c r="F31" s="2"/>
      <c r="G31" s="2"/>
      <c r="H31" s="2"/>
      <c r="I31" s="2"/>
      <c r="J31" s="2"/>
      <c r="K31" s="2"/>
    </row>
    <row r="32" spans="1:11" ht="45" customHeight="1" x14ac:dyDescent="0.3">
      <c r="A32" s="5"/>
      <c r="B32" s="13"/>
      <c r="C32" s="13"/>
      <c r="D32" s="2"/>
      <c r="E32" s="2"/>
      <c r="F32" s="2"/>
      <c r="G32" s="2"/>
      <c r="H32" s="2"/>
      <c r="I32" s="2"/>
      <c r="J32" s="2"/>
      <c r="K32" s="2"/>
    </row>
    <row r="33" spans="1:11" ht="45" customHeight="1" x14ac:dyDescent="0.3">
      <c r="A33" s="5"/>
      <c r="B33" s="13"/>
      <c r="C33" s="13"/>
      <c r="D33" s="2"/>
      <c r="E33" s="2"/>
      <c r="F33" s="2"/>
      <c r="G33" s="2"/>
      <c r="H33" s="2"/>
      <c r="I33" s="2"/>
      <c r="J33" s="2"/>
      <c r="K33" s="2"/>
    </row>
    <row r="34" spans="1:11" ht="45" customHeight="1" x14ac:dyDescent="0.3">
      <c r="A34" s="5"/>
      <c r="B34" s="13"/>
      <c r="C34" s="13"/>
      <c r="D34" s="2"/>
      <c r="E34" s="2"/>
      <c r="F34" s="2"/>
      <c r="G34" s="2"/>
      <c r="H34" s="2"/>
      <c r="I34" s="2"/>
      <c r="J34" s="2"/>
      <c r="K34" s="2"/>
    </row>
    <row r="35" spans="1:11" ht="45" customHeight="1" x14ac:dyDescent="0.3">
      <c r="A35" s="5"/>
      <c r="B35" s="13"/>
      <c r="C35" s="13"/>
      <c r="D35" s="2"/>
      <c r="E35" s="2"/>
      <c r="F35" s="2"/>
      <c r="G35" s="2"/>
      <c r="H35" s="2"/>
      <c r="I35" s="2"/>
      <c r="J35" s="2"/>
      <c r="K35" s="2"/>
    </row>
    <row r="36" spans="1:11" ht="45" customHeight="1" x14ac:dyDescent="0.3">
      <c r="A36" s="5"/>
      <c r="B36" s="13"/>
      <c r="C36" s="13"/>
      <c r="D36" s="2"/>
      <c r="E36" s="2"/>
      <c r="F36" s="2"/>
      <c r="G36" s="2"/>
      <c r="H36" s="2"/>
      <c r="I36" s="2"/>
      <c r="J36" s="2"/>
      <c r="K36" s="2"/>
    </row>
    <row r="37" spans="1:11" ht="45" customHeight="1" x14ac:dyDescent="0.3">
      <c r="A37" s="5"/>
      <c r="B37" s="13"/>
      <c r="C37" s="13"/>
      <c r="D37" s="2"/>
      <c r="E37" s="2"/>
      <c r="F37" s="2"/>
      <c r="G37" s="2"/>
      <c r="H37" s="2"/>
      <c r="I37" s="2"/>
      <c r="J37" s="2"/>
      <c r="K37" s="2"/>
    </row>
    <row r="38" spans="1:11" ht="45" customHeight="1" x14ac:dyDescent="0.3">
      <c r="A38" s="5"/>
      <c r="B38" s="13"/>
      <c r="C38" s="13"/>
      <c r="D38" s="2"/>
      <c r="E38" s="2"/>
      <c r="F38" s="2"/>
      <c r="G38" s="2"/>
      <c r="H38" s="2"/>
      <c r="I38" s="2"/>
      <c r="J38" s="2"/>
      <c r="K38" s="2"/>
    </row>
    <row r="39" spans="1:11" ht="45" customHeight="1" x14ac:dyDescent="0.3">
      <c r="A39" s="5"/>
      <c r="B39" s="13"/>
      <c r="C39" s="13"/>
      <c r="D39" s="2"/>
      <c r="E39" s="2"/>
      <c r="F39" s="2"/>
      <c r="G39" s="2"/>
      <c r="H39" s="2"/>
      <c r="I39" s="2"/>
      <c r="J39" s="2"/>
      <c r="K39" s="2"/>
    </row>
    <row r="40" spans="1:11" ht="45" customHeight="1" x14ac:dyDescent="0.3">
      <c r="A40" s="5"/>
      <c r="B40" s="13"/>
      <c r="C40" s="13"/>
      <c r="D40" s="2"/>
      <c r="E40" s="2"/>
      <c r="F40" s="2"/>
      <c r="G40" s="2"/>
      <c r="H40" s="2"/>
      <c r="I40" s="2"/>
      <c r="J40" s="2"/>
      <c r="K40" s="2"/>
    </row>
    <row r="41" spans="1:11" ht="45" customHeight="1" x14ac:dyDescent="0.3">
      <c r="A41" s="5"/>
      <c r="B41" s="13"/>
      <c r="C41" s="13"/>
      <c r="D41" s="2"/>
      <c r="E41" s="2"/>
      <c r="F41" s="2"/>
      <c r="G41" s="2"/>
      <c r="H41" s="2"/>
      <c r="I41" s="2"/>
      <c r="J41" s="2"/>
      <c r="K41" s="2"/>
    </row>
    <row r="42" spans="1:11" ht="45" customHeight="1" x14ac:dyDescent="0.3">
      <c r="A42" s="5"/>
      <c r="B42" s="13"/>
      <c r="C42" s="13"/>
      <c r="D42" s="2"/>
      <c r="E42" s="2"/>
      <c r="F42" s="2"/>
      <c r="G42" s="2"/>
      <c r="H42" s="2"/>
      <c r="I42" s="2"/>
      <c r="J42" s="2"/>
      <c r="K42" s="2"/>
    </row>
    <row r="43" spans="1:11" ht="45" customHeight="1" x14ac:dyDescent="0.3">
      <c r="A43" s="5"/>
      <c r="B43" s="13"/>
      <c r="C43" s="13"/>
      <c r="D43" s="2"/>
      <c r="E43" s="2"/>
      <c r="F43" s="2"/>
      <c r="G43" s="2"/>
      <c r="H43" s="2"/>
      <c r="I43" s="2"/>
      <c r="J43" s="2"/>
      <c r="K43" s="2"/>
    </row>
    <row r="44" spans="1:11" ht="45" customHeight="1" x14ac:dyDescent="0.3">
      <c r="A44" s="5"/>
      <c r="B44" s="13"/>
      <c r="C44" s="13"/>
      <c r="D44" s="2"/>
      <c r="E44" s="2"/>
      <c r="F44" s="2"/>
      <c r="G44" s="2"/>
      <c r="H44" s="2"/>
      <c r="I44" s="2"/>
      <c r="J44" s="2"/>
      <c r="K44" s="2"/>
    </row>
    <row r="45" spans="1:11" ht="45" customHeight="1" x14ac:dyDescent="0.3">
      <c r="A45" s="5"/>
      <c r="B45" s="13"/>
      <c r="C45" s="13"/>
      <c r="D45" s="2"/>
      <c r="E45" s="2"/>
      <c r="F45" s="2"/>
      <c r="G45" s="2"/>
      <c r="H45" s="2"/>
      <c r="I45" s="2"/>
      <c r="J45" s="2"/>
      <c r="K45" s="2"/>
    </row>
    <row r="46" spans="1:11" ht="45" customHeight="1" x14ac:dyDescent="0.3">
      <c r="A46" s="5"/>
      <c r="B46" s="13"/>
      <c r="C46" s="13"/>
      <c r="D46" s="2"/>
      <c r="E46" s="2"/>
      <c r="F46" s="2"/>
      <c r="G46" s="2"/>
      <c r="H46" s="2"/>
      <c r="I46" s="2"/>
      <c r="J46" s="2"/>
      <c r="K46" s="2"/>
    </row>
    <row r="47" spans="1:11" ht="45" customHeight="1" x14ac:dyDescent="0.3">
      <c r="A47" s="5"/>
      <c r="B47" s="13"/>
      <c r="C47" s="13"/>
      <c r="D47" s="2"/>
      <c r="E47" s="2"/>
      <c r="F47" s="2"/>
      <c r="G47" s="2"/>
      <c r="H47" s="2"/>
      <c r="I47" s="2"/>
      <c r="J47" s="2"/>
      <c r="K47" s="2"/>
    </row>
    <row r="48" spans="1:11" ht="45" customHeight="1" x14ac:dyDescent="0.3">
      <c r="A48" s="5"/>
      <c r="B48" s="13"/>
      <c r="C48" s="13"/>
      <c r="D48" s="2"/>
      <c r="E48" s="2"/>
      <c r="F48" s="2"/>
      <c r="G48" s="2"/>
      <c r="H48" s="2"/>
      <c r="I48" s="2"/>
      <c r="J48" s="2"/>
      <c r="K48" s="2"/>
    </row>
    <row r="49" spans="1:11" ht="45" customHeight="1" x14ac:dyDescent="0.3">
      <c r="A49" s="5"/>
      <c r="B49" s="13"/>
      <c r="C49" s="13"/>
      <c r="D49" s="2"/>
      <c r="E49" s="2"/>
      <c r="F49" s="2"/>
      <c r="G49" s="2"/>
      <c r="H49" s="2"/>
      <c r="I49" s="2"/>
      <c r="J49" s="2"/>
      <c r="K49" s="2"/>
    </row>
    <row r="50" spans="1:11" ht="45" customHeight="1" x14ac:dyDescent="0.3">
      <c r="A50" s="5"/>
      <c r="B50" s="13"/>
      <c r="C50" s="13"/>
      <c r="D50" s="2"/>
      <c r="E50" s="2"/>
      <c r="F50" s="2"/>
      <c r="G50" s="2"/>
      <c r="H50" s="2"/>
      <c r="I50" s="2"/>
      <c r="J50" s="2"/>
      <c r="K50" s="2"/>
    </row>
    <row r="51" spans="1:11" ht="45" customHeight="1" x14ac:dyDescent="0.3">
      <c r="A51" s="5"/>
      <c r="B51" s="13"/>
      <c r="C51" s="13"/>
      <c r="D51" s="2"/>
      <c r="E51" s="2"/>
      <c r="F51" s="2"/>
      <c r="G51" s="2"/>
      <c r="H51" s="2"/>
      <c r="I51" s="2"/>
      <c r="J51" s="2"/>
      <c r="K51" s="2"/>
    </row>
    <row r="52" spans="1:11" ht="45" customHeight="1" x14ac:dyDescent="0.3">
      <c r="A52" s="5"/>
      <c r="B52" s="13"/>
      <c r="C52" s="13"/>
      <c r="D52" s="2"/>
      <c r="E52" s="2"/>
      <c r="F52" s="2"/>
      <c r="G52" s="2"/>
      <c r="H52" s="2"/>
      <c r="I52" s="2"/>
      <c r="J52" s="2"/>
      <c r="K52" s="2"/>
    </row>
    <row r="53" spans="1:11" ht="45" customHeight="1" x14ac:dyDescent="0.3">
      <c r="A53" s="5"/>
      <c r="B53" s="13"/>
      <c r="C53" s="13"/>
      <c r="D53" s="2"/>
      <c r="E53" s="2"/>
      <c r="F53" s="2"/>
      <c r="G53" s="2"/>
      <c r="H53" s="2"/>
      <c r="I53" s="2"/>
      <c r="J53" s="2"/>
      <c r="K53" s="2"/>
    </row>
    <row r="54" spans="1:11" ht="45" customHeight="1" x14ac:dyDescent="0.3">
      <c r="A54" s="5"/>
      <c r="B54" s="13"/>
      <c r="C54" s="13"/>
      <c r="D54" s="2"/>
      <c r="E54" s="2"/>
      <c r="F54" s="2"/>
      <c r="G54" s="2"/>
      <c r="H54" s="2"/>
      <c r="I54" s="2"/>
      <c r="J54" s="2"/>
      <c r="K54" s="2"/>
    </row>
    <row r="55" spans="1:11" ht="45" customHeight="1" x14ac:dyDescent="0.3">
      <c r="A55" s="5"/>
      <c r="B55" s="13"/>
      <c r="C55" s="13"/>
      <c r="D55" s="2"/>
      <c r="E55" s="2"/>
      <c r="F55" s="2"/>
      <c r="G55" s="2"/>
      <c r="H55" s="2"/>
      <c r="I55" s="2"/>
      <c r="J55" s="2"/>
      <c r="K55" s="2"/>
    </row>
    <row r="56" spans="1:11" ht="45" customHeight="1" x14ac:dyDescent="0.3">
      <c r="A56" s="5"/>
      <c r="B56" s="13"/>
      <c r="C56" s="13"/>
      <c r="D56" s="2"/>
      <c r="E56" s="2"/>
      <c r="F56" s="2"/>
      <c r="G56" s="2"/>
      <c r="H56" s="2"/>
      <c r="I56" s="2"/>
      <c r="J56" s="2"/>
      <c r="K56" s="2"/>
    </row>
    <row r="57" spans="1:11" ht="45" customHeight="1" x14ac:dyDescent="0.3">
      <c r="A57" s="5"/>
      <c r="B57" s="13"/>
      <c r="C57" s="13"/>
      <c r="D57" s="2"/>
      <c r="E57" s="2"/>
      <c r="F57" s="2"/>
      <c r="G57" s="2"/>
      <c r="H57" s="2"/>
      <c r="I57" s="2"/>
      <c r="J57" s="2"/>
      <c r="K57" s="2"/>
    </row>
    <row r="58" spans="1:11" ht="45" customHeight="1" x14ac:dyDescent="0.3">
      <c r="A58" s="5"/>
      <c r="B58" s="13"/>
      <c r="C58" s="13"/>
      <c r="D58" s="2"/>
      <c r="E58" s="2"/>
      <c r="F58" s="2"/>
      <c r="G58" s="2"/>
      <c r="H58" s="2"/>
      <c r="I58" s="2"/>
      <c r="J58" s="2"/>
      <c r="K58" s="2"/>
    </row>
  </sheetData>
  <conditionalFormatting sqref="A3:F30">
    <cfRule type="expression" dxfId="43" priority="1">
      <formula>$F3="m"</formula>
    </cfRule>
  </conditionalFormatting>
  <conditionalFormatting sqref="A3:I58">
    <cfRule type="expression" dxfId="42" priority="4">
      <formula>$F3="V"</formula>
    </cfRule>
    <cfRule type="expression" dxfId="41" priority="5">
      <formula>$F3="d"</formula>
    </cfRule>
  </conditionalFormatting>
  <conditionalFormatting sqref="A3:K58">
    <cfRule type="expression" dxfId="40" priority="6">
      <formula>$F3="no"</formula>
    </cfRule>
  </conditionalFormatting>
  <pageMargins left="0.7" right="0.2" top="0.25" bottom="0.2" header="0.05" footer="0.3"/>
  <pageSetup orientation="landscape"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23</vt:i4>
      </vt:variant>
    </vt:vector>
  </HeadingPairs>
  <TitlesOfParts>
    <vt:vector size="42" baseType="lpstr">
      <vt:lpstr>Raw Data</vt:lpstr>
      <vt:lpstr>Sheet4</vt:lpstr>
      <vt:lpstr>ModData</vt:lpstr>
      <vt:lpstr>MD to GPX</vt:lpstr>
      <vt:lpstr>Information</vt:lpstr>
      <vt:lpstr>ANT team</vt:lpstr>
      <vt:lpstr>Calculator</vt:lpstr>
      <vt:lpstr>Paton to Verify</vt:lpstr>
      <vt:lpstr>SWH01C Penobscott Bay</vt:lpstr>
      <vt:lpstr>SWH01N Penobscott Rvr</vt:lpstr>
      <vt:lpstr>SWH01S Rockland</vt:lpstr>
      <vt:lpstr>SWH03 Bucks Harbor</vt:lpstr>
      <vt:lpstr>SWH04 SouthEast Apprch</vt:lpstr>
      <vt:lpstr>SWH05 West Mount Desert I</vt:lpstr>
      <vt:lpstr>SWH06 E Mount Desert I</vt:lpstr>
      <vt:lpstr>SWH07 Eastren Bay</vt:lpstr>
      <vt:lpstr>SWH08 Machias Bay</vt:lpstr>
      <vt:lpstr>SWH10 Cobscook Bay</vt:lpstr>
      <vt:lpstr>SWHPOC</vt:lpstr>
      <vt:lpstr>Information!Print_Area</vt:lpstr>
      <vt:lpstr>'SWH01C Penobscott Bay'!Print_Area</vt:lpstr>
      <vt:lpstr>'SWH01N Penobscott Rvr'!Print_Area</vt:lpstr>
      <vt:lpstr>'SWH01S Rockland'!Print_Area</vt:lpstr>
      <vt:lpstr>'SWH03 Bucks Harbor'!Print_Area</vt:lpstr>
      <vt:lpstr>'SWH04 SouthEast Apprch'!Print_Area</vt:lpstr>
      <vt:lpstr>'SWH05 West Mount Desert I'!Print_Area</vt:lpstr>
      <vt:lpstr>'SWH06 E Mount Desert I'!Print_Area</vt:lpstr>
      <vt:lpstr>'SWH07 Eastren Bay'!Print_Area</vt:lpstr>
      <vt:lpstr>'SWH08 Machias Bay'!Print_Area</vt:lpstr>
      <vt:lpstr>'SWH10 Cobscook Bay'!Print_Area</vt:lpstr>
      <vt:lpstr>SWHPOC!Print_Area</vt:lpstr>
      <vt:lpstr>'SWH01C Penobscott Bay'!Print_Titles</vt:lpstr>
      <vt:lpstr>'SWH01N Penobscott Rvr'!Print_Titles</vt:lpstr>
      <vt:lpstr>'SWH01S Rockland'!Print_Titles</vt:lpstr>
      <vt:lpstr>'SWH03 Bucks Harbor'!Print_Titles</vt:lpstr>
      <vt:lpstr>'SWH04 SouthEast Apprch'!Print_Titles</vt:lpstr>
      <vt:lpstr>'SWH05 West Mount Desert I'!Print_Titles</vt:lpstr>
      <vt:lpstr>'SWH06 E Mount Desert I'!Print_Titles</vt:lpstr>
      <vt:lpstr>'SWH07 Eastren Bay'!Print_Titles</vt:lpstr>
      <vt:lpstr>'SWH08 Machias Bay'!Print_Titles</vt:lpstr>
      <vt:lpstr>'SWH10 Cobscook Bay'!Print_Titles</vt:lpstr>
      <vt:lpstr>SWHPOC!Print_Titles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dc:creator>
  <cp:lastModifiedBy>Stephen Wagner</cp:lastModifiedBy>
  <cp:lastPrinted>2025-03-20T17:09:32Z</cp:lastPrinted>
  <dcterms:created xsi:type="dcterms:W3CDTF">2021-03-01T16:41:42Z</dcterms:created>
  <dcterms:modified xsi:type="dcterms:W3CDTF">2025-03-20T17:09:40Z</dcterms:modified>
</cp:coreProperties>
</file>